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placentiacity-my.sharepoint.com/personal/agonzales_placentia_org/Documents/Desktop/"/>
    </mc:Choice>
  </mc:AlternateContent>
  <xr:revisionPtr revIDLastSave="47" documentId="8_{2177588C-1194-4F2F-955D-AB533D39D958}" xr6:coauthVersionLast="47" xr6:coauthVersionMax="47" xr10:uidLastSave="{3570A789-C2C9-4B5A-A800-1AC6ACA7F008}"/>
  <bookViews>
    <workbookView xWindow="-120" yWindow="-120" windowWidth="29040" windowHeight="15720" firstSheet="1" activeTab="6" xr2:uid="{00000000-000D-0000-FFFF-FFFF00000000}"/>
  </bookViews>
  <sheets>
    <sheet name="TOD - Multi-Family" sheetId="1" r:id="rId1"/>
    <sheet name="Citywide-Single Family Detached" sheetId="3" r:id="rId2"/>
    <sheet name="Citywide-Single Family Attached" sheetId="4" r:id="rId3"/>
    <sheet name="CityWide-Multi-Family" sheetId="2" r:id="rId4"/>
    <sheet name="Retail-Commercial" sheetId="5" r:id="rId5"/>
    <sheet name="Office" sheetId="8" r:id="rId6"/>
    <sheet name="Industrial" sheetId="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6" l="1"/>
  <c r="I16" i="6" s="1"/>
  <c r="H14" i="8"/>
  <c r="I14" i="8" s="1"/>
  <c r="H14" i="5"/>
  <c r="I14" i="5" s="1"/>
  <c r="H14" i="6"/>
  <c r="I14" i="6" s="1"/>
  <c r="H29" i="3"/>
  <c r="H28" i="3"/>
  <c r="H27" i="3"/>
  <c r="H26" i="3"/>
  <c r="H37" i="1"/>
  <c r="I37" i="1" s="1"/>
  <c r="H38" i="1"/>
  <c r="H36" i="1"/>
  <c r="H32" i="1"/>
  <c r="I32" i="1" s="1"/>
  <c r="H31" i="1"/>
  <c r="I31" i="1" s="1"/>
  <c r="H27" i="1"/>
  <c r="I27" i="1" s="1"/>
  <c r="H26" i="1"/>
  <c r="I26" i="1" s="1"/>
  <c r="H25" i="1"/>
  <c r="I25" i="1" s="1"/>
  <c r="H29" i="4"/>
  <c r="I29" i="4" s="1"/>
  <c r="H26" i="4"/>
  <c r="H25" i="4"/>
  <c r="H27" i="2"/>
  <c r="I27" i="2" s="1"/>
  <c r="H24" i="2"/>
  <c r="I24" i="2" s="1"/>
  <c r="H23" i="2"/>
  <c r="I23" i="2" s="1"/>
  <c r="H22" i="2"/>
  <c r="I22" i="2" s="1"/>
  <c r="H25" i="3"/>
  <c r="I25" i="3" s="1"/>
  <c r="H24" i="3"/>
  <c r="I24" i="3" s="1"/>
  <c r="H23" i="3"/>
  <c r="H24" i="4"/>
  <c r="I24" i="4" s="1"/>
  <c r="H23" i="4"/>
  <c r="I23" i="4" s="1"/>
  <c r="H22" i="4"/>
  <c r="I22" i="4" s="1"/>
  <c r="H29" i="2"/>
  <c r="I29" i="2" s="1"/>
  <c r="H17" i="6"/>
  <c r="I40" i="8"/>
  <c r="I39" i="8"/>
  <c r="I38" i="8"/>
  <c r="H38" i="8"/>
  <c r="I37" i="8"/>
  <c r="I36" i="8"/>
  <c r="I35" i="8"/>
  <c r="H41" i="8" s="1"/>
  <c r="I41" i="8" s="1"/>
  <c r="H31" i="8"/>
  <c r="I31" i="8" s="1"/>
  <c r="H30" i="8"/>
  <c r="I30" i="8" s="1"/>
  <c r="H29" i="8"/>
  <c r="I29" i="8" s="1"/>
  <c r="H25" i="8"/>
  <c r="I25" i="8" s="1"/>
  <c r="I26" i="8" s="1"/>
  <c r="H21" i="8"/>
  <c r="I21" i="8" s="1"/>
  <c r="I22" i="8" s="1"/>
  <c r="H17" i="8"/>
  <c r="I17" i="8" s="1"/>
  <c r="H16" i="8"/>
  <c r="I16" i="8" s="1"/>
  <c r="H15" i="8"/>
  <c r="I15" i="8" s="1"/>
  <c r="H13" i="8"/>
  <c r="I13" i="8" s="1"/>
  <c r="H12" i="8"/>
  <c r="I12" i="8" s="1"/>
  <c r="H11" i="8"/>
  <c r="I11" i="8" s="1"/>
  <c r="H17" i="5"/>
  <c r="I17" i="5" s="1"/>
  <c r="H16" i="5"/>
  <c r="I16" i="5" s="1"/>
  <c r="H15" i="5"/>
  <c r="I47" i="8" l="1"/>
  <c r="I32" i="8"/>
  <c r="I18" i="8"/>
  <c r="I42" i="8"/>
  <c r="H27" i="4"/>
  <c r="I27" i="4" s="1"/>
  <c r="I28" i="3"/>
  <c r="I40" i="6"/>
  <c r="I39" i="6"/>
  <c r="H38" i="6"/>
  <c r="I38" i="6" s="1"/>
  <c r="I37" i="6"/>
  <c r="I36" i="6"/>
  <c r="I35" i="6"/>
  <c r="H31" i="6"/>
  <c r="I31" i="6" s="1"/>
  <c r="H30" i="6"/>
  <c r="I30" i="6" s="1"/>
  <c r="H29" i="6"/>
  <c r="I29" i="6" s="1"/>
  <c r="H25" i="6"/>
  <c r="I25" i="6" s="1"/>
  <c r="I26" i="6" s="1"/>
  <c r="H21" i="6"/>
  <c r="I21" i="6" s="1"/>
  <c r="I22" i="6" s="1"/>
  <c r="I47" i="6" s="1"/>
  <c r="I17" i="6"/>
  <c r="H15" i="6"/>
  <c r="I15" i="6" s="1"/>
  <c r="H13" i="6"/>
  <c r="I13" i="6" s="1"/>
  <c r="H12" i="6"/>
  <c r="I12" i="6" s="1"/>
  <c r="H11" i="6"/>
  <c r="I11" i="6" s="1"/>
  <c r="H25" i="5"/>
  <c r="H21" i="5"/>
  <c r="I40" i="5"/>
  <c r="I39" i="5"/>
  <c r="H38" i="5"/>
  <c r="I38" i="5" s="1"/>
  <c r="I37" i="5"/>
  <c r="I36" i="5"/>
  <c r="I35" i="5"/>
  <c r="H31" i="5"/>
  <c r="I31" i="5" s="1"/>
  <c r="H30" i="5"/>
  <c r="I30" i="5" s="1"/>
  <c r="H29" i="5"/>
  <c r="I29" i="5" s="1"/>
  <c r="I15" i="5"/>
  <c r="H13" i="5"/>
  <c r="I13" i="5" s="1"/>
  <c r="H12" i="5"/>
  <c r="I12" i="5" s="1"/>
  <c r="H11" i="5"/>
  <c r="I11" i="5" s="1"/>
  <c r="I46" i="8" l="1"/>
  <c r="H41" i="6"/>
  <c r="I41" i="6" s="1"/>
  <c r="I42" i="6" s="1"/>
  <c r="I18" i="6"/>
  <c r="I32" i="6"/>
  <c r="H41" i="5"/>
  <c r="I41" i="5" s="1"/>
  <c r="I42" i="5" s="1"/>
  <c r="I32" i="5"/>
  <c r="I62" i="4"/>
  <c r="I61" i="4"/>
  <c r="H60" i="4"/>
  <c r="I60" i="4" s="1"/>
  <c r="I59" i="4"/>
  <c r="I58" i="4"/>
  <c r="I57" i="4"/>
  <c r="H53" i="4"/>
  <c r="I53" i="4" s="1"/>
  <c r="H52" i="4"/>
  <c r="I52" i="4" s="1"/>
  <c r="H48" i="4"/>
  <c r="I48" i="4" s="1"/>
  <c r="H15" i="4"/>
  <c r="H14" i="4"/>
  <c r="H51" i="4" s="1"/>
  <c r="I51" i="4" s="1"/>
  <c r="H13" i="4"/>
  <c r="H50" i="4" s="1"/>
  <c r="I50" i="4" s="1"/>
  <c r="H12" i="4"/>
  <c r="I46" i="6" l="1"/>
  <c r="I18" i="5"/>
  <c r="I46" i="5" s="1"/>
  <c r="I21" i="5"/>
  <c r="I22" i="5" s="1"/>
  <c r="I25" i="5"/>
  <c r="I26" i="5" s="1"/>
  <c r="H16" i="4"/>
  <c r="H43" i="4" s="1"/>
  <c r="I43" i="4" s="1"/>
  <c r="I44" i="4" s="1"/>
  <c r="H63" i="4"/>
  <c r="I63" i="4" s="1"/>
  <c r="I64" i="4" s="1"/>
  <c r="H49" i="4"/>
  <c r="I49" i="4" s="1"/>
  <c r="I54" i="4" s="1"/>
  <c r="H53" i="3"/>
  <c r="I53" i="3" s="1"/>
  <c r="H52" i="3"/>
  <c r="I52" i="3" s="1"/>
  <c r="H16" i="3"/>
  <c r="H15" i="3"/>
  <c r="H30" i="4" l="1"/>
  <c r="I30" i="4" s="1"/>
  <c r="H39" i="4"/>
  <c r="I39" i="4" s="1"/>
  <c r="I40" i="4" s="1"/>
  <c r="I47" i="5"/>
  <c r="I26" i="4"/>
  <c r="H21" i="4"/>
  <c r="I21" i="4" s="1"/>
  <c r="H35" i="4"/>
  <c r="I35" i="4" s="1"/>
  <c r="I36" i="4" s="1"/>
  <c r="H28" i="4"/>
  <c r="I28" i="4" s="1"/>
  <c r="I25" i="4"/>
  <c r="H20" i="4"/>
  <c r="I20" i="4" s="1"/>
  <c r="H31" i="4"/>
  <c r="I31" i="4" s="1"/>
  <c r="I63" i="3"/>
  <c r="I62" i="3"/>
  <c r="H61" i="3"/>
  <c r="I61" i="3" s="1"/>
  <c r="I60" i="3"/>
  <c r="I59" i="3"/>
  <c r="I58" i="3"/>
  <c r="H54" i="3"/>
  <c r="I54" i="3" s="1"/>
  <c r="H48" i="3"/>
  <c r="I48" i="3" s="1"/>
  <c r="H14" i="3"/>
  <c r="H51" i="3" s="1"/>
  <c r="I51" i="3" s="1"/>
  <c r="H13" i="3"/>
  <c r="H12" i="3"/>
  <c r="H49" i="3" s="1"/>
  <c r="I49" i="3" s="1"/>
  <c r="H15" i="2"/>
  <c r="H52" i="2" s="1"/>
  <c r="I52" i="2" s="1"/>
  <c r="H14" i="2"/>
  <c r="H13" i="2"/>
  <c r="H12" i="2"/>
  <c r="H17" i="1"/>
  <c r="H16" i="1"/>
  <c r="H15" i="1"/>
  <c r="H14" i="1"/>
  <c r="H43" i="2"/>
  <c r="I43" i="2" s="1"/>
  <c r="I44" i="2" s="1"/>
  <c r="I69" i="4" l="1"/>
  <c r="I32" i="4"/>
  <c r="I68" i="4" s="1"/>
  <c r="H50" i="3"/>
  <c r="I50" i="3" s="1"/>
  <c r="I55" i="3" s="1"/>
  <c r="H17" i="3"/>
  <c r="H43" i="3" s="1"/>
  <c r="I43" i="3" s="1"/>
  <c r="I44" i="3" s="1"/>
  <c r="H64" i="3"/>
  <c r="I64" i="3" s="1"/>
  <c r="I65" i="3" s="1"/>
  <c r="H16" i="2"/>
  <c r="H18" i="1"/>
  <c r="I38" i="1" s="1"/>
  <c r="I36" i="1" l="1"/>
  <c r="H31" i="3"/>
  <c r="I31" i="3" s="1"/>
  <c r="I29" i="3"/>
  <c r="I27" i="3"/>
  <c r="I23" i="3"/>
  <c r="H21" i="3"/>
  <c r="I21" i="3" s="1"/>
  <c r="H35" i="3"/>
  <c r="I35" i="3" s="1"/>
  <c r="I36" i="3" s="1"/>
  <c r="H39" i="3"/>
  <c r="I39" i="3" s="1"/>
  <c r="I40" i="3" s="1"/>
  <c r="H30" i="3"/>
  <c r="I30" i="3" s="1"/>
  <c r="I26" i="3"/>
  <c r="H22" i="3"/>
  <c r="I22" i="3" s="1"/>
  <c r="H26" i="2"/>
  <c r="I26" i="2" s="1"/>
  <c r="H25" i="2"/>
  <c r="I25" i="2" s="1"/>
  <c r="H39" i="2"/>
  <c r="I39" i="2" s="1"/>
  <c r="I40" i="2" s="1"/>
  <c r="I62" i="2"/>
  <c r="I61" i="2"/>
  <c r="H60" i="2"/>
  <c r="I60" i="2" s="1"/>
  <c r="I59" i="2"/>
  <c r="I58" i="2"/>
  <c r="I57" i="2"/>
  <c r="H53" i="2"/>
  <c r="I53" i="2" s="1"/>
  <c r="H48" i="2"/>
  <c r="I48" i="2" s="1"/>
  <c r="H35" i="2"/>
  <c r="I35" i="2" s="1"/>
  <c r="H31" i="2"/>
  <c r="I31" i="2" s="1"/>
  <c r="H30" i="2"/>
  <c r="I30" i="2" s="1"/>
  <c r="H28" i="2"/>
  <c r="I28" i="2" s="1"/>
  <c r="H21" i="2"/>
  <c r="I21" i="2" s="1"/>
  <c r="H20" i="2"/>
  <c r="I20" i="2" s="1"/>
  <c r="H51" i="2"/>
  <c r="I51" i="2" s="1"/>
  <c r="H50" i="2"/>
  <c r="I50" i="2" s="1"/>
  <c r="H49" i="2"/>
  <c r="I49" i="2" s="1"/>
  <c r="I70" i="3" l="1"/>
  <c r="I32" i="3"/>
  <c r="I69" i="3" s="1"/>
  <c r="I36" i="2"/>
  <c r="I69" i="2" s="1"/>
  <c r="H63" i="2"/>
  <c r="I63" i="2" s="1"/>
  <c r="I64" i="2" s="1"/>
  <c r="I32" i="2"/>
  <c r="I54" i="2"/>
  <c r="H64" i="1"/>
  <c r="I64" i="1" s="1"/>
  <c r="H62" i="1"/>
  <c r="I62" i="1" s="1"/>
  <c r="H60" i="1"/>
  <c r="H59" i="1"/>
  <c r="H58" i="1"/>
  <c r="H54" i="1"/>
  <c r="I54" i="1" s="1"/>
  <c r="H53" i="1"/>
  <c r="I53" i="1" s="1"/>
  <c r="H52" i="1"/>
  <c r="H48" i="1"/>
  <c r="I48" i="1" s="1"/>
  <c r="H47" i="1"/>
  <c r="I47" i="1" s="1"/>
  <c r="H46" i="1"/>
  <c r="I46" i="1" s="1"/>
  <c r="H45" i="1"/>
  <c r="H39" i="1"/>
  <c r="I39" i="1" s="1"/>
  <c r="H40" i="1"/>
  <c r="I40" i="1" s="1"/>
  <c r="H41" i="1"/>
  <c r="I41" i="1" s="1"/>
  <c r="H34" i="1"/>
  <c r="I34" i="1" s="1"/>
  <c r="H35" i="1"/>
  <c r="I35" i="1" s="1"/>
  <c r="H33" i="1"/>
  <c r="I33" i="1" s="1"/>
  <c r="H29" i="1"/>
  <c r="I29" i="1" s="1"/>
  <c r="H30" i="1"/>
  <c r="I30" i="1" s="1"/>
  <c r="H28" i="1"/>
  <c r="I28" i="1" s="1"/>
  <c r="H23" i="1"/>
  <c r="I23" i="1" s="1"/>
  <c r="H24" i="1"/>
  <c r="I24" i="1" s="1"/>
  <c r="H22" i="1"/>
  <c r="I22" i="1" s="1"/>
  <c r="I61" i="1"/>
  <c r="I63" i="1"/>
  <c r="I68" i="2" l="1"/>
  <c r="I58" i="1"/>
  <c r="I59" i="1"/>
  <c r="H57" i="1" l="1"/>
  <c r="I57" i="1" s="1"/>
  <c r="H56" i="1"/>
  <c r="I56" i="1" s="1"/>
  <c r="H55" i="1"/>
  <c r="I55" i="1" s="1"/>
  <c r="I73" i="1" l="1"/>
  <c r="I72" i="1"/>
  <c r="H71" i="1"/>
  <c r="I71" i="1" s="1"/>
  <c r="I70" i="1"/>
  <c r="I69" i="1"/>
  <c r="I68" i="1"/>
  <c r="I45" i="1" l="1"/>
  <c r="H74" i="1"/>
  <c r="I74" i="1" s="1"/>
  <c r="I75" i="1" s="1"/>
  <c r="I49" i="1" l="1"/>
  <c r="I80" i="1" s="1"/>
  <c r="I42" i="1"/>
  <c r="I60" i="1"/>
  <c r="I52" i="1"/>
  <c r="I65" i="1" l="1"/>
  <c r="I79" i="1" s="1"/>
</calcChain>
</file>

<file path=xl/sharedStrings.xml><?xml version="1.0" encoding="utf-8"?>
<sst xmlns="http://schemas.openxmlformats.org/spreadsheetml/2006/main" count="660" uniqueCount="141">
  <si>
    <t>Parcel Size</t>
  </si>
  <si>
    <t>AC</t>
  </si>
  <si>
    <t>SQFT</t>
  </si>
  <si>
    <t>Gross Residential Sqft</t>
  </si>
  <si>
    <t>Unit Mix</t>
  </si>
  <si>
    <t>Cost</t>
  </si>
  <si>
    <t>Per</t>
  </si>
  <si>
    <t>Units</t>
  </si>
  <si>
    <t>Total $</t>
  </si>
  <si>
    <t>Comment</t>
  </si>
  <si>
    <t>DU</t>
  </si>
  <si>
    <t>Public Safety CFD 2014-01</t>
  </si>
  <si>
    <t>Annual Assessment</t>
  </si>
  <si>
    <t>TOD Services CFD</t>
  </si>
  <si>
    <t xml:space="preserve">Park and Recreation </t>
  </si>
  <si>
    <t>Quimby in-Lieu</t>
  </si>
  <si>
    <t>Acreage Fee</t>
  </si>
  <si>
    <t>Library District Fees</t>
  </si>
  <si>
    <t>OC Sanitation 1 Bedroom</t>
  </si>
  <si>
    <t>OC Sanitation 2 Bedroom</t>
  </si>
  <si>
    <t>School Fees (Net Residential)</t>
  </si>
  <si>
    <t>School Fees (Corridors/Storage)</t>
  </si>
  <si>
    <t>School Fees (Leasing/Rec)</t>
  </si>
  <si>
    <t>School Fees (Gym/Rec)</t>
  </si>
  <si>
    <t>Total Outside Agency Fees</t>
  </si>
  <si>
    <t>Plan Check and Permit Fees</t>
  </si>
  <si>
    <t>LS</t>
  </si>
  <si>
    <t>estimated place holder</t>
  </si>
  <si>
    <t>Grading Plan Review</t>
  </si>
  <si>
    <t>Improvement Plan Review</t>
  </si>
  <si>
    <t>Bldg Permit Fee</t>
  </si>
  <si>
    <t>Bldg Plan Check Fee (Apartments)</t>
  </si>
  <si>
    <t>%</t>
  </si>
  <si>
    <t>Golden State Water  District PC</t>
  </si>
  <si>
    <t>NPDES Fees</t>
  </si>
  <si>
    <t>YR</t>
  </si>
  <si>
    <t>Contingency @ (2.5%)</t>
  </si>
  <si>
    <t>Total Plan Check and Permit Fees</t>
  </si>
  <si>
    <t>Placentia - Development Services Department</t>
  </si>
  <si>
    <t>Retail</t>
  </si>
  <si>
    <t>Development Impact Fees</t>
  </si>
  <si>
    <t>Total Development Impact Fees</t>
  </si>
  <si>
    <t>Level 1</t>
  </si>
  <si>
    <t>Level 2</t>
  </si>
  <si>
    <t>Level 3</t>
  </si>
  <si>
    <t>Level 4</t>
  </si>
  <si>
    <t>Level 5</t>
  </si>
  <si>
    <t>Studio</t>
  </si>
  <si>
    <t>2 Brd's</t>
  </si>
  <si>
    <t>Total Units</t>
  </si>
  <si>
    <t>Community Facilities District (CFDs) Annual Assessment</t>
  </si>
  <si>
    <t>Outside Agency Fees</t>
  </si>
  <si>
    <t>1 Brd's</t>
  </si>
  <si>
    <t>Total Community Facilities District (CFDs) Annual Assessment</t>
  </si>
  <si>
    <t>Total Development Fees</t>
  </si>
  <si>
    <t>Total CFDs Annual Assessment</t>
  </si>
  <si>
    <t>OC Santiation Studio Units</t>
  </si>
  <si>
    <t>Affordable Housing - Residential only</t>
  </si>
  <si>
    <t>CFD - TOD Retail</t>
  </si>
  <si>
    <t>CFD - TOD Office</t>
  </si>
  <si>
    <t>OC Santiation - Non-Residential - High Demand (Commercial)</t>
  </si>
  <si>
    <t>Per 1000 sqft</t>
  </si>
  <si>
    <t>OC Santiation - Non-Residential - Average Demand (Leasing office)</t>
  </si>
  <si>
    <t>Library Fee (Commercial)</t>
  </si>
  <si>
    <t>Library Fee (Office)</t>
  </si>
  <si>
    <t>School Fees (Retail)</t>
  </si>
  <si>
    <t>TOD Traffic Impact Fee - Residential</t>
  </si>
  <si>
    <t>TOD Sewer Impact Fee - Residential</t>
  </si>
  <si>
    <t>TOD Streetscape Impact Fee - Residential</t>
  </si>
  <si>
    <t>TOD Traffic Impact Fee - Retail/Commercial</t>
  </si>
  <si>
    <t>TOD Sewer Impact Fee - Retail/Commercial</t>
  </si>
  <si>
    <t>TOD Streetscape Impact Fee - Retail/Commercial</t>
  </si>
  <si>
    <t>TOD Traffic Impact Fee - Office</t>
  </si>
  <si>
    <t>TOD Sewer Impact Fee - Office</t>
  </si>
  <si>
    <t>TOD Streetscape Impact Fee - Office</t>
  </si>
  <si>
    <t>Preliminary Fees</t>
  </si>
  <si>
    <t>Traffic Impact Fee - Residential</t>
  </si>
  <si>
    <t>Sewer Impact Fee - Residential</t>
  </si>
  <si>
    <t>Traffic Impact Fee - Retail/Commercial</t>
  </si>
  <si>
    <t>Sewer Impact Fee - Retail/Commercial</t>
  </si>
  <si>
    <t>Traffic Impact Fee - Office</t>
  </si>
  <si>
    <t>Sewer Impact Fee - Office</t>
  </si>
  <si>
    <t>Landscape Maintenance District (LMD) Annual Assessment</t>
  </si>
  <si>
    <t>Landscape Maintenance District (LMD) 92-1</t>
  </si>
  <si>
    <t>Total Landscape Maintenance District (LMD) Annual Assessment</t>
  </si>
  <si>
    <t>Storm Drainage - Residential (Area A)</t>
  </si>
  <si>
    <t>Storm Drainage - Residential (Area C)</t>
  </si>
  <si>
    <t>Storm Drainage - Retail/Commercial (Area A)</t>
  </si>
  <si>
    <t>Storm Drainage - Retail/Commercial (Area C)</t>
  </si>
  <si>
    <t>Citywide Development Fee Estimate</t>
  </si>
  <si>
    <t>Street Lighting District (SLD) 81-1 Annual Assessment</t>
  </si>
  <si>
    <t xml:space="preserve">Street Lighting District (SLD) 81-1 </t>
  </si>
  <si>
    <t>Acre</t>
  </si>
  <si>
    <t>Multi-family housing - Apartments</t>
  </si>
  <si>
    <t>OC Sanitation 3 Bedroom</t>
  </si>
  <si>
    <t>3 Brd's</t>
  </si>
  <si>
    <t>*Fill out unit mix table; do not directly input number of units</t>
  </si>
  <si>
    <t>Units*</t>
  </si>
  <si>
    <t>Office (includes leasing office)</t>
  </si>
  <si>
    <t>TOD Development Fees</t>
  </si>
  <si>
    <t>Single Family Detached Housing</t>
  </si>
  <si>
    <t>Parcel</t>
  </si>
  <si>
    <t>OC Sanitation 4 Bedroom</t>
  </si>
  <si>
    <t>4 Brd's</t>
  </si>
  <si>
    <t>5+ Brd's</t>
  </si>
  <si>
    <t>Number of Units</t>
  </si>
  <si>
    <t>Unit</t>
  </si>
  <si>
    <t>OC Sanitation 5+ Bedroom</t>
  </si>
  <si>
    <t>OC Sanitation 4+ Bedroom</t>
  </si>
  <si>
    <t>4+ Brd's</t>
  </si>
  <si>
    <t>Single Family Attached Housing</t>
  </si>
  <si>
    <t>Commercial</t>
  </si>
  <si>
    <t>Industrial</t>
  </si>
  <si>
    <t>Traffic Impact Fee - Industrial</t>
  </si>
  <si>
    <t>Sewer Impact Fee - Industrial</t>
  </si>
  <si>
    <t>Storm Drainage - Industrial (Area A)</t>
  </si>
  <si>
    <t>Storm Drainage - Industrial (Area C)</t>
  </si>
  <si>
    <t>OC Santiation - Non-Residential - Low Demand (Industrial)</t>
  </si>
  <si>
    <t>*</t>
  </si>
  <si>
    <r>
      <t>1</t>
    </r>
    <r>
      <rPr>
        <sz val="11"/>
        <color theme="1"/>
        <rFont val="Calibri"/>
        <family val="2"/>
        <scheme val="minor"/>
      </rPr>
      <t>*</t>
    </r>
  </si>
  <si>
    <t>Storm Drainage - Residential (Area G)</t>
  </si>
  <si>
    <t>Affordable Housing - Residential only (Condominiums)</t>
  </si>
  <si>
    <t>Affordable Housing - Residential only (Apartments)</t>
  </si>
  <si>
    <t>Storm Drainage - Retail/Commercial (Area G)</t>
  </si>
  <si>
    <t>Office</t>
  </si>
  <si>
    <t>Storm Drainage - Office (Area A)</t>
  </si>
  <si>
    <t>Storm Drainage - Office (Area C)</t>
  </si>
  <si>
    <t>Storm Drainage - Office (Area G)</t>
  </si>
  <si>
    <t>Storm Drainage - Industrial (Area G)</t>
  </si>
  <si>
    <t>Fire - Residential</t>
  </si>
  <si>
    <t>Police - Residential</t>
  </si>
  <si>
    <t>Animal Shelter - Residential</t>
  </si>
  <si>
    <t>Fire - Retail/Commercial</t>
  </si>
  <si>
    <t>Police - Retail/Commercial</t>
  </si>
  <si>
    <t>Fire - Office</t>
  </si>
  <si>
    <t>Police - Office</t>
  </si>
  <si>
    <t>Multi-family housing - Apartments/Condos</t>
  </si>
  <si>
    <t>Affordable Housing - Condominiums</t>
  </si>
  <si>
    <t>Affordable Housing - Apartments</t>
  </si>
  <si>
    <t>Fire - Industrial</t>
  </si>
  <si>
    <t>Police - Industrial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</si>
</sst>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_);\(#,##0.0\)"/>
    <numFmt numFmtId="166" formatCode="0.0"/>
    <numFmt numFmtId="167" formatCode="0.0_);\(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b/>
      <sz val="12"/>
      <color theme="1"/>
      <name val="Arial"/>
      <family val="2"/>
    </font>
    <font>
      <b/>
      <sz val="14"/>
      <color theme="1"/>
      <name val="Arial"/>
      <family val="2"/>
    </font>
    <font>
      <sz val="8"/>
      <color theme="1"/>
      <name val="Calibri"/>
      <family val="2"/>
      <scheme val="minor"/>
    </font>
    <font>
      <sz val="11"/>
      <name val="Calibri"/>
      <family val="2"/>
      <scheme val="minor"/>
    </font>
  </fonts>
  <fills count="8">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theme="6" tint="0.79998168889431442"/>
        <bgColor indexed="64"/>
      </patternFill>
    </fill>
    <fill>
      <patternFill patternType="solid">
        <fgColor theme="1"/>
        <bgColor indexed="64"/>
      </patternFill>
    </fill>
  </fills>
  <borders count="35">
    <border>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35">
    <xf numFmtId="0" fontId="0" fillId="0" borderId="0" xfId="0"/>
    <xf numFmtId="14" fontId="0" fillId="0" borderId="0" xfId="0" applyNumberFormat="1"/>
    <xf numFmtId="0" fontId="3" fillId="0" borderId="0" xfId="0" applyFont="1"/>
    <xf numFmtId="0" fontId="2" fillId="2" borderId="10" xfId="0" applyFont="1" applyFill="1" applyBorder="1" applyAlignment="1">
      <alignment horizontal="left" indent="1"/>
    </xf>
    <xf numFmtId="0" fontId="2" fillId="2" borderId="11" xfId="0" applyFont="1" applyFill="1" applyBorder="1" applyAlignment="1">
      <alignment horizontal="left" indent="1"/>
    </xf>
    <xf numFmtId="44" fontId="0" fillId="0" borderId="3" xfId="2" applyFont="1" applyBorder="1"/>
    <xf numFmtId="0" fontId="0" fillId="0" borderId="4" xfId="0" applyBorder="1"/>
    <xf numFmtId="44" fontId="2" fillId="4" borderId="5" xfId="0" applyNumberFormat="1" applyFont="1" applyFill="1" applyBorder="1"/>
    <xf numFmtId="44" fontId="0" fillId="4" borderId="5" xfId="0" applyNumberFormat="1" applyFill="1" applyBorder="1"/>
    <xf numFmtId="0" fontId="0" fillId="4" borderId="6" xfId="0" applyFill="1" applyBorder="1"/>
    <xf numFmtId="0" fontId="2" fillId="0" borderId="0" xfId="0" applyFont="1" applyAlignment="1">
      <alignment horizontal="left" indent="1"/>
    </xf>
    <xf numFmtId="0" fontId="0" fillId="0" borderId="0" xfId="0" applyAlignment="1">
      <alignment horizontal="left" indent="1"/>
    </xf>
    <xf numFmtId="44" fontId="0" fillId="0" borderId="0" xfId="0" applyNumberFormat="1"/>
    <xf numFmtId="0" fontId="2" fillId="2" borderId="21" xfId="0" applyFont="1" applyFill="1" applyBorder="1" applyAlignment="1">
      <alignment horizontal="left" indent="1"/>
    </xf>
    <xf numFmtId="0" fontId="2" fillId="2" borderId="22" xfId="0" applyFont="1" applyFill="1" applyBorder="1" applyAlignment="1">
      <alignment horizontal="left" indent="1"/>
    </xf>
    <xf numFmtId="44" fontId="2" fillId="4" borderId="1" xfId="0" applyNumberFormat="1" applyFont="1" applyFill="1" applyBorder="1"/>
    <xf numFmtId="0" fontId="0" fillId="4" borderId="23" xfId="0" applyFill="1" applyBorder="1"/>
    <xf numFmtId="0" fontId="0" fillId="0" borderId="9" xfId="0" applyBorder="1" applyAlignment="1">
      <alignment horizontal="center"/>
    </xf>
    <xf numFmtId="0" fontId="0" fillId="0" borderId="2" xfId="0" applyBorder="1" applyAlignment="1">
      <alignment horizontal="center"/>
    </xf>
    <xf numFmtId="164" fontId="2" fillId="0" borderId="6" xfId="1" applyNumberFormat="1" applyFont="1" applyBorder="1" applyAlignment="1">
      <alignment horizontal="center"/>
    </xf>
    <xf numFmtId="0" fontId="0" fillId="0" borderId="10" xfId="0" applyBorder="1" applyAlignment="1">
      <alignment horizontal="center" vertical="center"/>
    </xf>
    <xf numFmtId="0" fontId="0" fillId="0" borderId="11" xfId="0" applyBorder="1" applyAlignment="1">
      <alignment horizontal="center" vertical="center"/>
    </xf>
    <xf numFmtId="164" fontId="0" fillId="0" borderId="3" xfId="1" applyNumberFormat="1" applyFont="1" applyBorder="1" applyAlignment="1">
      <alignment horizontal="center" vertical="center"/>
    </xf>
    <xf numFmtId="164" fontId="0" fillId="0" borderId="4" xfId="1" applyNumberFormat="1" applyFont="1" applyBorder="1" applyAlignment="1">
      <alignment horizontal="center" vertical="center"/>
    </xf>
    <xf numFmtId="44" fontId="2" fillId="6" borderId="1" xfId="0" applyNumberFormat="1" applyFont="1" applyFill="1" applyBorder="1"/>
    <xf numFmtId="0" fontId="0" fillId="6" borderId="23" xfId="0" applyFill="1" applyBorder="1"/>
    <xf numFmtId="0" fontId="2" fillId="5" borderId="4" xfId="0" applyFont="1" applyFill="1" applyBorder="1" applyAlignment="1">
      <alignment horizontal="center"/>
    </xf>
    <xf numFmtId="44" fontId="0" fillId="5" borderId="3" xfId="2" applyFont="1" applyFill="1" applyBorder="1"/>
    <xf numFmtId="0" fontId="0" fillId="5" borderId="3" xfId="0" applyFill="1" applyBorder="1" applyAlignment="1">
      <alignment horizontal="left" indent="1"/>
    </xf>
    <xf numFmtId="164" fontId="0" fillId="5" borderId="3" xfId="0" applyNumberFormat="1" applyFill="1" applyBorder="1" applyAlignment="1">
      <alignment horizontal="right" indent="1"/>
    </xf>
    <xf numFmtId="0" fontId="0" fillId="5" borderId="3" xfId="0" applyFill="1" applyBorder="1"/>
    <xf numFmtId="0" fontId="0" fillId="5" borderId="3" xfId="0" applyFill="1" applyBorder="1" applyAlignment="1">
      <alignment horizontal="right" indent="1"/>
    </xf>
    <xf numFmtId="0" fontId="0" fillId="5" borderId="3" xfId="0" applyFill="1" applyBorder="1" applyAlignment="1">
      <alignment horizontal="left"/>
    </xf>
    <xf numFmtId="0" fontId="0" fillId="5" borderId="4" xfId="0" applyFill="1" applyBorder="1"/>
    <xf numFmtId="0" fontId="0" fillId="5" borderId="2" xfId="0" applyFill="1" applyBorder="1"/>
    <xf numFmtId="9" fontId="0" fillId="5" borderId="3" xfId="3" applyFont="1" applyFill="1" applyBorder="1"/>
    <xf numFmtId="44" fontId="0" fillId="5" borderId="3" xfId="0" applyNumberFormat="1" applyFill="1" applyBorder="1"/>
    <xf numFmtId="10" fontId="0" fillId="5" borderId="3" xfId="2" applyNumberFormat="1" applyFont="1" applyFill="1" applyBorder="1"/>
    <xf numFmtId="0" fontId="3" fillId="0" borderId="0" xfId="0" applyFont="1" applyAlignment="1">
      <alignment horizontal="left"/>
    </xf>
    <xf numFmtId="44" fontId="0" fillId="0" borderId="3" xfId="2" applyFont="1" applyFill="1" applyBorder="1"/>
    <xf numFmtId="0" fontId="0" fillId="0" borderId="3" xfId="0" applyBorder="1" applyAlignment="1">
      <alignment horizontal="left" indent="1"/>
    </xf>
    <xf numFmtId="164" fontId="0" fillId="0" borderId="3" xfId="0" applyNumberFormat="1" applyBorder="1" applyAlignment="1">
      <alignment horizontal="right" indent="1"/>
    </xf>
    <xf numFmtId="0" fontId="2" fillId="0" borderId="4" xfId="0" applyFont="1" applyBorder="1" applyAlignment="1">
      <alignment horizontal="center"/>
    </xf>
    <xf numFmtId="0" fontId="5" fillId="0" borderId="0" xfId="0" applyFont="1"/>
    <xf numFmtId="43" fontId="0" fillId="0" borderId="3" xfId="0" applyNumberFormat="1" applyBorder="1" applyAlignment="1">
      <alignment horizontal="right" indent="1"/>
    </xf>
    <xf numFmtId="0" fontId="0" fillId="0" borderId="24" xfId="0" applyBorder="1" applyAlignment="1">
      <alignment horizontal="center"/>
    </xf>
    <xf numFmtId="164" fontId="0" fillId="0" borderId="25" xfId="1" applyNumberFormat="1" applyFont="1" applyBorder="1" applyAlignment="1">
      <alignment horizontal="center" vertical="center"/>
    </xf>
    <xf numFmtId="0" fontId="0" fillId="7" borderId="10" xfId="0" applyFill="1" applyBorder="1" applyAlignment="1">
      <alignment horizontal="center" vertical="center"/>
    </xf>
    <xf numFmtId="164" fontId="0" fillId="7" borderId="3" xfId="1" applyNumberFormat="1" applyFont="1" applyFill="1" applyBorder="1" applyAlignment="1">
      <alignment horizontal="center" vertical="center"/>
    </xf>
    <xf numFmtId="0" fontId="2" fillId="2" borderId="26" xfId="0" applyFont="1" applyFill="1" applyBorder="1" applyAlignment="1">
      <alignment horizontal="left" indent="1"/>
    </xf>
    <xf numFmtId="44" fontId="0" fillId="0" borderId="27" xfId="2" applyFont="1" applyBorder="1"/>
    <xf numFmtId="44" fontId="2" fillId="4" borderId="28" xfId="0" applyNumberFormat="1" applyFont="1" applyFill="1" applyBorder="1"/>
    <xf numFmtId="44" fontId="0" fillId="5" borderId="27" xfId="2" applyFont="1" applyFill="1" applyBorder="1"/>
    <xf numFmtId="44" fontId="0" fillId="4" borderId="28" xfId="0" applyNumberFormat="1" applyFill="1" applyBorder="1"/>
    <xf numFmtId="44" fontId="2" fillId="4" borderId="8" xfId="0" applyNumberFormat="1" applyFont="1" applyFill="1" applyBorder="1"/>
    <xf numFmtId="44" fontId="2" fillId="6" borderId="8" xfId="0" applyNumberFormat="1" applyFont="1" applyFill="1" applyBorder="1"/>
    <xf numFmtId="0" fontId="2" fillId="2" borderId="29" xfId="0" applyFont="1" applyFill="1" applyBorder="1" applyAlignment="1">
      <alignment horizontal="left" indent="1"/>
    </xf>
    <xf numFmtId="0" fontId="2" fillId="2" borderId="18" xfId="0" applyFont="1" applyFill="1" applyBorder="1" applyAlignment="1">
      <alignment horizontal="left" indent="1"/>
    </xf>
    <xf numFmtId="0" fontId="0" fillId="0" borderId="19" xfId="0" applyBorder="1"/>
    <xf numFmtId="0" fontId="0" fillId="4" borderId="30" xfId="0" applyFill="1" applyBorder="1"/>
    <xf numFmtId="0" fontId="2" fillId="5" borderId="19" xfId="0" applyFont="1" applyFill="1" applyBorder="1" applyAlignment="1">
      <alignment horizontal="center"/>
    </xf>
    <xf numFmtId="0" fontId="7" fillId="5" borderId="27" xfId="2" applyNumberFormat="1" applyFont="1" applyFill="1" applyBorder="1" applyAlignment="1">
      <alignment horizontal="left"/>
    </xf>
    <xf numFmtId="0" fontId="7" fillId="5" borderId="27" xfId="2" applyNumberFormat="1" applyFont="1" applyFill="1" applyBorder="1" applyAlignment="1">
      <alignment horizontal="left" vertical="top"/>
    </xf>
    <xf numFmtId="0" fontId="0" fillId="5" borderId="19" xfId="0" applyFill="1" applyBorder="1"/>
    <xf numFmtId="0" fontId="7" fillId="4" borderId="28" xfId="0" applyFont="1" applyFill="1" applyBorder="1" applyAlignment="1">
      <alignment horizontal="left" vertical="top"/>
    </xf>
    <xf numFmtId="0" fontId="2" fillId="2" borderId="34" xfId="0" applyFont="1" applyFill="1" applyBorder="1" applyAlignment="1">
      <alignment horizontal="left" indent="1"/>
    </xf>
    <xf numFmtId="0" fontId="2" fillId="2" borderId="33" xfId="0" applyFont="1" applyFill="1" applyBorder="1" applyAlignment="1">
      <alignment horizontal="left" indent="1"/>
    </xf>
    <xf numFmtId="0" fontId="7" fillId="0" borderId="4" xfId="0" applyFont="1" applyBorder="1" applyAlignment="1">
      <alignment horizontal="left"/>
    </xf>
    <xf numFmtId="0" fontId="7" fillId="5" borderId="4" xfId="0" applyFont="1" applyFill="1" applyBorder="1" applyAlignment="1">
      <alignment horizontal="left" vertical="top"/>
    </xf>
    <xf numFmtId="0" fontId="7" fillId="0" borderId="4" xfId="0" applyFont="1" applyBorder="1" applyAlignment="1">
      <alignment horizontal="left" vertical="top"/>
    </xf>
    <xf numFmtId="164" fontId="0" fillId="5" borderId="3" xfId="0" applyNumberFormat="1" applyFill="1" applyBorder="1" applyAlignment="1">
      <alignment horizontal="right"/>
    </xf>
    <xf numFmtId="0" fontId="0" fillId="5" borderId="12" xfId="0" applyFill="1" applyBorder="1"/>
    <xf numFmtId="0" fontId="0" fillId="5" borderId="13" xfId="0" applyFill="1" applyBorder="1"/>
    <xf numFmtId="0" fontId="0" fillId="5" borderId="14" xfId="0" applyFill="1" applyBorder="1"/>
    <xf numFmtId="3" fontId="3" fillId="0" borderId="0" xfId="0" applyNumberFormat="1" applyFont="1"/>
    <xf numFmtId="165" fontId="0" fillId="5" borderId="3" xfId="0" applyNumberFormat="1" applyFill="1" applyBorder="1" applyAlignment="1">
      <alignment horizontal="right" indent="1"/>
    </xf>
    <xf numFmtId="0" fontId="0" fillId="5" borderId="3" xfId="0" applyFill="1" applyBorder="1" applyAlignment="1">
      <alignment horizontal="right"/>
    </xf>
    <xf numFmtId="1" fontId="3" fillId="0" borderId="0" xfId="0" applyNumberFormat="1" applyFont="1"/>
    <xf numFmtId="166" fontId="3" fillId="0" borderId="0" xfId="0" applyNumberFormat="1" applyFont="1"/>
    <xf numFmtId="1" fontId="0" fillId="5" borderId="3" xfId="0" applyNumberFormat="1" applyFill="1" applyBorder="1"/>
    <xf numFmtId="167" fontId="0" fillId="5" borderId="3" xfId="0" applyNumberFormat="1" applyFill="1" applyBorder="1" applyAlignment="1">
      <alignment horizontal="right" indent="1"/>
    </xf>
    <xf numFmtId="3" fontId="0" fillId="5" borderId="3" xfId="0" applyNumberFormat="1" applyFill="1" applyBorder="1"/>
    <xf numFmtId="0" fontId="2" fillId="6" borderId="7" xfId="0" applyFont="1" applyFill="1" applyBorder="1" applyAlignment="1">
      <alignment horizontal="right" indent="2"/>
    </xf>
    <xf numFmtId="0" fontId="2" fillId="6" borderId="8" xfId="0" applyFont="1" applyFill="1" applyBorder="1" applyAlignment="1">
      <alignment horizontal="right" indent="2"/>
    </xf>
    <xf numFmtId="0" fontId="2" fillId="6" borderId="20" xfId="0" applyFont="1" applyFill="1" applyBorder="1" applyAlignment="1">
      <alignment horizontal="right" indent="2"/>
    </xf>
    <xf numFmtId="0" fontId="0" fillId="5" borderId="2" xfId="0" applyFill="1" applyBorder="1"/>
    <xf numFmtId="0" fontId="0" fillId="5" borderId="3" xfId="0" applyFill="1" applyBorder="1"/>
    <xf numFmtId="0" fontId="2" fillId="0" borderId="0" xfId="0" applyFont="1"/>
    <xf numFmtId="0" fontId="2" fillId="2" borderId="9" xfId="0" applyFont="1" applyFill="1" applyBorder="1"/>
    <xf numFmtId="0" fontId="2" fillId="2" borderId="10" xfId="0" applyFont="1" applyFill="1" applyBorder="1"/>
    <xf numFmtId="0" fontId="2" fillId="3" borderId="2" xfId="0" applyFont="1" applyFill="1" applyBorder="1" applyAlignment="1">
      <alignment horizontal="left" indent="1"/>
    </xf>
    <xf numFmtId="0" fontId="2" fillId="3" borderId="3" xfId="0" applyFont="1" applyFill="1" applyBorder="1" applyAlignment="1">
      <alignment horizontal="left" indent="1"/>
    </xf>
    <xf numFmtId="0" fontId="0" fillId="3" borderId="3" xfId="0" applyFill="1" applyBorder="1" applyAlignment="1">
      <alignment horizontal="left" indent="1"/>
    </xf>
    <xf numFmtId="0" fontId="0" fillId="3" borderId="31" xfId="0" applyFill="1" applyBorder="1" applyAlignment="1">
      <alignment horizontal="left" indent="1"/>
    </xf>
    <xf numFmtId="0" fontId="0" fillId="3" borderId="4" xfId="0" applyFill="1" applyBorder="1" applyAlignment="1">
      <alignment horizontal="left" indent="1"/>
    </xf>
    <xf numFmtId="0" fontId="0" fillId="5" borderId="15" xfId="0" applyFill="1" applyBorder="1" applyAlignment="1">
      <alignment horizontal="center"/>
    </xf>
    <xf numFmtId="0" fontId="0" fillId="5" borderId="16" xfId="0" applyFill="1" applyBorder="1" applyAlignment="1">
      <alignment horizontal="center"/>
    </xf>
    <xf numFmtId="0" fontId="0" fillId="5" borderId="17" xfId="0" applyFill="1" applyBorder="1" applyAlignment="1">
      <alignment horizontal="center"/>
    </xf>
    <xf numFmtId="0" fontId="2" fillId="0" borderId="18" xfId="0" applyFont="1" applyBorder="1" applyAlignment="1">
      <alignment horizontal="center"/>
    </xf>
    <xf numFmtId="0" fontId="2" fillId="0" borderId="32" xfId="0" applyFont="1" applyBorder="1" applyAlignment="1">
      <alignment horizontal="center"/>
    </xf>
    <xf numFmtId="0" fontId="0" fillId="5" borderId="12" xfId="0" applyFill="1" applyBorder="1"/>
    <xf numFmtId="0" fontId="0" fillId="5" borderId="13" xfId="0" applyFill="1" applyBorder="1"/>
    <xf numFmtId="0" fontId="0" fillId="5" borderId="14" xfId="0" applyFill="1" applyBorder="1"/>
    <xf numFmtId="0" fontId="2" fillId="3" borderId="12" xfId="0" applyFont="1" applyFill="1" applyBorder="1" applyAlignment="1">
      <alignment horizontal="left" indent="1"/>
    </xf>
    <xf numFmtId="0" fontId="2" fillId="3" borderId="13" xfId="0" applyFont="1" applyFill="1" applyBorder="1" applyAlignment="1">
      <alignment horizontal="left" indent="1"/>
    </xf>
    <xf numFmtId="0" fontId="2" fillId="3" borderId="19" xfId="0" applyFont="1" applyFill="1" applyBorder="1" applyAlignment="1">
      <alignment horizontal="left" indent="1"/>
    </xf>
    <xf numFmtId="0" fontId="0" fillId="5" borderId="12" xfId="0" applyFill="1" applyBorder="1" applyAlignment="1">
      <alignment horizontal="left"/>
    </xf>
    <xf numFmtId="0" fontId="0" fillId="5" borderId="13" xfId="0" applyFill="1" applyBorder="1" applyAlignment="1">
      <alignment horizontal="left"/>
    </xf>
    <xf numFmtId="0" fontId="0" fillId="5" borderId="14" xfId="0" applyFill="1" applyBorder="1" applyAlignment="1">
      <alignment horizontal="left"/>
    </xf>
    <xf numFmtId="0" fontId="2" fillId="4" borderId="15" xfId="0" applyFont="1" applyFill="1" applyBorder="1" applyAlignment="1">
      <alignment horizontal="left" indent="1"/>
    </xf>
    <xf numFmtId="0" fontId="2" fillId="4" borderId="16" xfId="0" applyFont="1" applyFill="1" applyBorder="1" applyAlignment="1">
      <alignment horizontal="left" indent="1"/>
    </xf>
    <xf numFmtId="0" fontId="2" fillId="4" borderId="17" xfId="0" applyFont="1" applyFill="1" applyBorder="1" applyAlignment="1">
      <alignment horizontal="left" indent="1"/>
    </xf>
    <xf numFmtId="0" fontId="2" fillId="4" borderId="7" xfId="0" applyFont="1" applyFill="1" applyBorder="1" applyAlignment="1">
      <alignment horizontal="right" indent="2"/>
    </xf>
    <xf numFmtId="0" fontId="2" fillId="4" borderId="8" xfId="0" applyFont="1" applyFill="1" applyBorder="1" applyAlignment="1">
      <alignment horizontal="right" indent="2"/>
    </xf>
    <xf numFmtId="0" fontId="2" fillId="4" borderId="20" xfId="0" applyFont="1" applyFill="1" applyBorder="1" applyAlignment="1">
      <alignment horizontal="right" indent="2"/>
    </xf>
    <xf numFmtId="0" fontId="4" fillId="5" borderId="12" xfId="0" applyFont="1" applyFill="1" applyBorder="1"/>
    <xf numFmtId="0" fontId="4" fillId="5" borderId="13" xfId="0" applyFont="1" applyFill="1" applyBorder="1"/>
    <xf numFmtId="0" fontId="4" fillId="5" borderId="14" xfId="0" applyFont="1" applyFill="1" applyBorder="1"/>
    <xf numFmtId="0" fontId="2" fillId="2" borderId="7" xfId="0" applyFont="1" applyFill="1" applyBorder="1"/>
    <xf numFmtId="0" fontId="2" fillId="2" borderId="8" xfId="0" applyFont="1" applyFill="1" applyBorder="1"/>
    <xf numFmtId="0" fontId="2" fillId="2" borderId="20" xfId="0" applyFont="1" applyFill="1" applyBorder="1"/>
    <xf numFmtId="0" fontId="3" fillId="0" borderId="0" xfId="0" applyFont="1" applyAlignment="1">
      <alignment horizontal="left"/>
    </xf>
    <xf numFmtId="0" fontId="0" fillId="0" borderId="13" xfId="0" applyBorder="1"/>
    <xf numFmtId="0" fontId="0" fillId="0" borderId="14" xfId="0" applyBorder="1"/>
    <xf numFmtId="0" fontId="6" fillId="0" borderId="0" xfId="0" applyFont="1" applyAlignment="1">
      <alignment horizontal="left"/>
    </xf>
    <xf numFmtId="0" fontId="0" fillId="0" borderId="12" xfId="0" applyBorder="1"/>
    <xf numFmtId="0" fontId="8" fillId="0" borderId="12" xfId="0" applyFont="1" applyBorder="1"/>
    <xf numFmtId="0" fontId="8" fillId="0" borderId="13" xfId="0" applyFont="1" applyBorder="1"/>
    <xf numFmtId="0" fontId="8" fillId="0" borderId="14" xfId="0" applyFont="1" applyBorder="1"/>
    <xf numFmtId="0" fontId="0" fillId="0" borderId="2" xfId="0" applyBorder="1"/>
    <xf numFmtId="0" fontId="0" fillId="0" borderId="3" xfId="0" applyBorder="1"/>
    <xf numFmtId="0" fontId="0" fillId="0" borderId="18" xfId="0" applyBorder="1" applyAlignment="1">
      <alignment horizontal="center"/>
    </xf>
    <xf numFmtId="0" fontId="0" fillId="5" borderId="12" xfId="0" applyFill="1" applyBorder="1" applyAlignment="1">
      <alignment wrapText="1"/>
    </xf>
    <xf numFmtId="0" fontId="0" fillId="0" borderId="13" xfId="0" applyBorder="1" applyAlignment="1">
      <alignment wrapText="1"/>
    </xf>
    <xf numFmtId="0" fontId="0" fillId="0" borderId="14" xfId="0" applyBorder="1" applyAlignment="1">
      <alignment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9525</xdr:colOff>
      <xdr:row>81</xdr:row>
      <xdr:rowOff>19049</xdr:rowOff>
    </xdr:from>
    <xdr:ext cx="3076575" cy="1125693"/>
    <xdr:sp macro="" textlink="">
      <xdr:nvSpPr>
        <xdr:cNvPr id="2" name="TextBox 1">
          <a:extLst>
            <a:ext uri="{FF2B5EF4-FFF2-40B4-BE49-F238E27FC236}">
              <a16:creationId xmlns:a16="http://schemas.microsoft.com/office/drawing/2014/main" id="{D5269604-6958-469C-8841-6F1BDB748E56}"/>
            </a:ext>
          </a:extLst>
        </xdr:cNvPr>
        <xdr:cNvSpPr txBox="1"/>
      </xdr:nvSpPr>
      <xdr:spPr>
        <a:xfrm>
          <a:off x="171450" y="14611349"/>
          <a:ext cx="3076575" cy="1125693"/>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Notes: </a:t>
          </a:r>
        </a:p>
        <a:p>
          <a:r>
            <a:rPr lang="en-US" sz="1100"/>
            <a:t>1. The</a:t>
          </a:r>
          <a:r>
            <a:rPr lang="en-US" sz="1100" baseline="0"/>
            <a:t> credit for the TOD DIF (Traffic,Sewer, Streetscape) is not calculated in this estimate.</a:t>
          </a:r>
        </a:p>
        <a:p>
          <a:endParaRPr lang="en-US" sz="1100" baseline="0"/>
        </a:p>
        <a:p>
          <a:r>
            <a:rPr lang="en-US" sz="1100" baseline="0"/>
            <a:t>2. OC Sanitation Fees are calculated based on FY 2024-2025 fee schedule</a:t>
          </a:r>
        </a:p>
      </xdr:txBody>
    </xdr:sp>
    <xdr:clientData/>
  </xdr:oneCellAnchor>
  <xdr:oneCellAnchor>
    <xdr:from>
      <xdr:col>4</xdr:col>
      <xdr:colOff>457200</xdr:colOff>
      <xdr:row>81</xdr:row>
      <xdr:rowOff>19050</xdr:rowOff>
    </xdr:from>
    <xdr:ext cx="6819900" cy="781240"/>
    <xdr:sp macro="" textlink="">
      <xdr:nvSpPr>
        <xdr:cNvPr id="3" name="TextBox 2">
          <a:extLst>
            <a:ext uri="{FF2B5EF4-FFF2-40B4-BE49-F238E27FC236}">
              <a16:creationId xmlns:a16="http://schemas.microsoft.com/office/drawing/2014/main" id="{DD7219EF-73A8-42F5-B77B-902E504BD612}"/>
            </a:ext>
          </a:extLst>
        </xdr:cNvPr>
        <xdr:cNvSpPr txBox="1"/>
      </xdr:nvSpPr>
      <xdr:spPr>
        <a:xfrm>
          <a:off x="3267075" y="14420850"/>
          <a:ext cx="6819900" cy="781240"/>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Notes: </a:t>
          </a:r>
        </a:p>
        <a:p>
          <a:r>
            <a:rPr lang="en-US" sz="1100"/>
            <a:t>3.</a:t>
          </a:r>
          <a:r>
            <a:rPr lang="en-US" sz="1100" baseline="0"/>
            <a:t> Building Permit Fee and Building Plan Check Fee is not included in this estimate. Building Permit Fees are based on the valuation of the project. For more information about Building Permit Fees and/or Building Plan Check Fees, Please contact (714) 993-8124.</a:t>
          </a:r>
          <a:endParaRPr lang="en-US" sz="1100"/>
        </a:p>
      </xdr:txBody>
    </xdr:sp>
    <xdr:clientData/>
  </xdr:oneCellAnchor>
  <xdr:oneCellAnchor>
    <xdr:from>
      <xdr:col>4</xdr:col>
      <xdr:colOff>438150</xdr:colOff>
      <xdr:row>85</xdr:row>
      <xdr:rowOff>38100</xdr:rowOff>
    </xdr:from>
    <xdr:ext cx="6838950" cy="962026"/>
    <xdr:sp macro="" textlink="">
      <xdr:nvSpPr>
        <xdr:cNvPr id="4" name="TextBox 3">
          <a:extLst>
            <a:ext uri="{FF2B5EF4-FFF2-40B4-BE49-F238E27FC236}">
              <a16:creationId xmlns:a16="http://schemas.microsoft.com/office/drawing/2014/main" id="{005477F7-5C05-4A70-A471-74A0B01E9812}"/>
            </a:ext>
          </a:extLst>
        </xdr:cNvPr>
        <xdr:cNvSpPr txBox="1"/>
      </xdr:nvSpPr>
      <xdr:spPr>
        <a:xfrm>
          <a:off x="3248025" y="15392400"/>
          <a:ext cx="6838950" cy="962026"/>
        </a:xfrm>
        <a:prstGeom prst="rect">
          <a:avLst/>
        </a:prstGeom>
        <a:solidFill>
          <a:sysClr val="window" lastClr="FFFFFF"/>
        </a:solid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 </a:t>
          </a:r>
          <a:r>
            <a:rPr lang="en-US" sz="1100">
              <a:solidFill>
                <a:schemeClr val="tx1"/>
              </a:solidFill>
              <a:effectLst/>
              <a:latin typeface="+mn-lt"/>
              <a:ea typeface="+mn-ea"/>
              <a:cs typeface="+mn-cs"/>
            </a:rPr>
            <a:t>Development Impact Fees (DIFs) are subject to change and are updated periodically by the CIty Council.</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Projects that may have potential infrastructure and level of service impacts above and beyond those contemplated by the adopted DIFs may be subject to additional or supplemental DIFs and/or alternate fees based on further study as required and/or conditioned by an entitlement review or approval and/or Development Agreement.</a:t>
          </a: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71</xdr:row>
      <xdr:rowOff>19049</xdr:rowOff>
    </xdr:from>
    <xdr:ext cx="3076575" cy="609013"/>
    <xdr:sp macro="" textlink="">
      <xdr:nvSpPr>
        <xdr:cNvPr id="4" name="TextBox 3">
          <a:extLst>
            <a:ext uri="{FF2B5EF4-FFF2-40B4-BE49-F238E27FC236}">
              <a16:creationId xmlns:a16="http://schemas.microsoft.com/office/drawing/2014/main" id="{5E3CE36B-F0CF-4127-861B-9FF252E5241F}"/>
            </a:ext>
          </a:extLst>
        </xdr:cNvPr>
        <xdr:cNvSpPr txBox="1"/>
      </xdr:nvSpPr>
      <xdr:spPr>
        <a:xfrm>
          <a:off x="228600" y="17116424"/>
          <a:ext cx="3076575" cy="609013"/>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Notes: </a:t>
          </a:r>
        </a:p>
        <a:p>
          <a:r>
            <a:rPr lang="en-US" sz="1100" baseline="0"/>
            <a:t>1. </a:t>
          </a:r>
          <a:r>
            <a:rPr lang="en-US" sz="1100" baseline="0">
              <a:solidFill>
                <a:schemeClr val="tx1"/>
              </a:solidFill>
              <a:effectLst/>
              <a:latin typeface="+mn-lt"/>
              <a:ea typeface="+mn-ea"/>
              <a:cs typeface="+mn-cs"/>
            </a:rPr>
            <a:t>OC Sanitation Fees are calculated based on FY 2024-2025 fee schedule</a:t>
          </a:r>
          <a:endParaRPr lang="en-US" sz="1100" baseline="0"/>
        </a:p>
      </xdr:txBody>
    </xdr:sp>
    <xdr:clientData/>
  </xdr:oneCellAnchor>
  <xdr:oneCellAnchor>
    <xdr:from>
      <xdr:col>4</xdr:col>
      <xdr:colOff>495300</xdr:colOff>
      <xdr:row>71</xdr:row>
      <xdr:rowOff>19050</xdr:rowOff>
    </xdr:from>
    <xdr:ext cx="6819900" cy="781240"/>
    <xdr:sp macro="" textlink="">
      <xdr:nvSpPr>
        <xdr:cNvPr id="5" name="TextBox 4">
          <a:extLst>
            <a:ext uri="{FF2B5EF4-FFF2-40B4-BE49-F238E27FC236}">
              <a16:creationId xmlns:a16="http://schemas.microsoft.com/office/drawing/2014/main" id="{714F496D-ABFE-4E37-97B6-58C18E1F10C2}"/>
            </a:ext>
          </a:extLst>
        </xdr:cNvPr>
        <xdr:cNvSpPr txBox="1"/>
      </xdr:nvSpPr>
      <xdr:spPr>
        <a:xfrm>
          <a:off x="3571875" y="17116425"/>
          <a:ext cx="6819900" cy="781240"/>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Notes: </a:t>
          </a:r>
        </a:p>
        <a:p>
          <a:r>
            <a:rPr lang="en-US" sz="1100"/>
            <a:t>2.</a:t>
          </a:r>
          <a:r>
            <a:rPr lang="en-US" sz="1100" baseline="0"/>
            <a:t> Building Permit Fee and Building Plan Check Fee is not included in this estimate.  Building Permit Fees are based on the valuation of the project.  For more information about Building Permit Fees and/or Building Plan Check Fees, Please contact (714) 993-8124.</a:t>
          </a:r>
          <a:endParaRPr lang="en-US" sz="1100"/>
        </a:p>
      </xdr:txBody>
    </xdr:sp>
    <xdr:clientData/>
  </xdr:oneCellAnchor>
  <xdr:oneCellAnchor>
    <xdr:from>
      <xdr:col>4</xdr:col>
      <xdr:colOff>495300</xdr:colOff>
      <xdr:row>75</xdr:row>
      <xdr:rowOff>47625</xdr:rowOff>
    </xdr:from>
    <xdr:ext cx="6838950" cy="962026"/>
    <xdr:sp macro="" textlink="">
      <xdr:nvSpPr>
        <xdr:cNvPr id="6" name="TextBox 5">
          <a:extLst>
            <a:ext uri="{FF2B5EF4-FFF2-40B4-BE49-F238E27FC236}">
              <a16:creationId xmlns:a16="http://schemas.microsoft.com/office/drawing/2014/main" id="{7F060CCD-8834-4501-A103-04BFEAEA4211}"/>
            </a:ext>
          </a:extLst>
        </xdr:cNvPr>
        <xdr:cNvSpPr txBox="1"/>
      </xdr:nvSpPr>
      <xdr:spPr>
        <a:xfrm>
          <a:off x="3571875" y="17907000"/>
          <a:ext cx="6838950" cy="962026"/>
        </a:xfrm>
        <a:prstGeom prst="rect">
          <a:avLst/>
        </a:prstGeom>
        <a:solidFill>
          <a:sysClr val="window" lastClr="FFFFFF"/>
        </a:solid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 </a:t>
          </a:r>
          <a:r>
            <a:rPr lang="en-US" sz="1100">
              <a:solidFill>
                <a:schemeClr val="tx1"/>
              </a:solidFill>
              <a:effectLst/>
              <a:latin typeface="+mn-lt"/>
              <a:ea typeface="+mn-ea"/>
              <a:cs typeface="+mn-cs"/>
            </a:rPr>
            <a:t>Development Impact Fees (DIFs) are subject to change and are updated periodically by the CIty Council.</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Projects that may have potential infrastructure and level of service impacts above and beyond those contemplated by the adopted DIFs may be subject to additional or supplemental DIFs and/or alternate fees based on further study as required and/or conditioned by an entitlement review or approval and/or Development Agreement.</a:t>
          </a:r>
        </a:p>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9525</xdr:colOff>
      <xdr:row>70</xdr:row>
      <xdr:rowOff>19049</xdr:rowOff>
    </xdr:from>
    <xdr:ext cx="3076575" cy="609013"/>
    <xdr:sp macro="" textlink="">
      <xdr:nvSpPr>
        <xdr:cNvPr id="2" name="TextBox 1">
          <a:extLst>
            <a:ext uri="{FF2B5EF4-FFF2-40B4-BE49-F238E27FC236}">
              <a16:creationId xmlns:a16="http://schemas.microsoft.com/office/drawing/2014/main" id="{81B038E4-3C46-4DC8-9F32-7E1430025189}"/>
            </a:ext>
          </a:extLst>
        </xdr:cNvPr>
        <xdr:cNvSpPr txBox="1"/>
      </xdr:nvSpPr>
      <xdr:spPr>
        <a:xfrm>
          <a:off x="238125" y="16735424"/>
          <a:ext cx="3076575" cy="609013"/>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Notes: </a:t>
          </a:r>
        </a:p>
        <a:p>
          <a:r>
            <a:rPr lang="en-US" sz="1100" baseline="0"/>
            <a:t>1. </a:t>
          </a:r>
          <a:r>
            <a:rPr lang="en-US" sz="1100" baseline="0">
              <a:solidFill>
                <a:schemeClr val="tx1"/>
              </a:solidFill>
              <a:effectLst/>
              <a:latin typeface="+mn-lt"/>
              <a:ea typeface="+mn-ea"/>
              <a:cs typeface="+mn-cs"/>
            </a:rPr>
            <a:t>OC Sanitation Fees are calculated based on FY 2024-2025 fee schedule</a:t>
          </a:r>
          <a:endParaRPr lang="en-US" sz="1100" baseline="0"/>
        </a:p>
      </xdr:txBody>
    </xdr:sp>
    <xdr:clientData/>
  </xdr:oneCellAnchor>
  <xdr:oneCellAnchor>
    <xdr:from>
      <xdr:col>4</xdr:col>
      <xdr:colOff>247650</xdr:colOff>
      <xdr:row>70</xdr:row>
      <xdr:rowOff>19050</xdr:rowOff>
    </xdr:from>
    <xdr:ext cx="6819900" cy="781240"/>
    <xdr:sp macro="" textlink="">
      <xdr:nvSpPr>
        <xdr:cNvPr id="3" name="TextBox 2">
          <a:extLst>
            <a:ext uri="{FF2B5EF4-FFF2-40B4-BE49-F238E27FC236}">
              <a16:creationId xmlns:a16="http://schemas.microsoft.com/office/drawing/2014/main" id="{E1E5C874-057F-46C6-8774-52AD304751E3}"/>
            </a:ext>
          </a:extLst>
        </xdr:cNvPr>
        <xdr:cNvSpPr txBox="1"/>
      </xdr:nvSpPr>
      <xdr:spPr>
        <a:xfrm>
          <a:off x="3314700" y="16735425"/>
          <a:ext cx="6819900" cy="781240"/>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Notes: </a:t>
          </a:r>
        </a:p>
        <a:p>
          <a:r>
            <a:rPr lang="en-US" sz="1100"/>
            <a:t>2.</a:t>
          </a:r>
          <a:r>
            <a:rPr lang="en-US" sz="1100" baseline="0"/>
            <a:t> Building Permit Fee and Building Plan Check Fee is not included in this estimate. Building Permit Fees are based on the valuation of the project. For more information about Building Permit Fees and/or Building Plan Check Fees, Please contact (714) 993-8124.</a:t>
          </a:r>
          <a:endParaRPr lang="en-US" sz="1100"/>
        </a:p>
      </xdr:txBody>
    </xdr:sp>
    <xdr:clientData/>
  </xdr:oneCellAnchor>
  <xdr:oneCellAnchor>
    <xdr:from>
      <xdr:col>4</xdr:col>
      <xdr:colOff>247650</xdr:colOff>
      <xdr:row>74</xdr:row>
      <xdr:rowOff>47625</xdr:rowOff>
    </xdr:from>
    <xdr:ext cx="6838950" cy="962026"/>
    <xdr:sp macro="" textlink="">
      <xdr:nvSpPr>
        <xdr:cNvPr id="4" name="TextBox 3">
          <a:extLst>
            <a:ext uri="{FF2B5EF4-FFF2-40B4-BE49-F238E27FC236}">
              <a16:creationId xmlns:a16="http://schemas.microsoft.com/office/drawing/2014/main" id="{CDAE61EB-D084-4B4D-9427-28F4202FEEAF}"/>
            </a:ext>
          </a:extLst>
        </xdr:cNvPr>
        <xdr:cNvSpPr txBox="1"/>
      </xdr:nvSpPr>
      <xdr:spPr>
        <a:xfrm>
          <a:off x="3314700" y="17526000"/>
          <a:ext cx="6838950" cy="962026"/>
        </a:xfrm>
        <a:prstGeom prst="rect">
          <a:avLst/>
        </a:prstGeom>
        <a:solidFill>
          <a:sysClr val="window" lastClr="FFFFFF"/>
        </a:solid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 </a:t>
          </a:r>
          <a:r>
            <a:rPr lang="en-US" sz="1100">
              <a:solidFill>
                <a:schemeClr val="tx1"/>
              </a:solidFill>
              <a:effectLst/>
              <a:latin typeface="+mn-lt"/>
              <a:ea typeface="+mn-ea"/>
              <a:cs typeface="+mn-cs"/>
            </a:rPr>
            <a:t>Development Impact Fees (DIFs) are subject to change and are updated periodically by the CIty Council.</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Projects that may have potential infrastructure and level of service impacts above and beyond those contemplated by the adopted DIFs may be subject to additional or supplemental DIFs and/or alternate fees based on further study as required and/or conditioned by an entitlement review or approval and/or Development Agreement.</a:t>
          </a:r>
        </a:p>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9525</xdr:colOff>
      <xdr:row>70</xdr:row>
      <xdr:rowOff>19049</xdr:rowOff>
    </xdr:from>
    <xdr:ext cx="3076575" cy="609013"/>
    <xdr:sp macro="" textlink="">
      <xdr:nvSpPr>
        <xdr:cNvPr id="2" name="TextBox 1">
          <a:extLst>
            <a:ext uri="{FF2B5EF4-FFF2-40B4-BE49-F238E27FC236}">
              <a16:creationId xmlns:a16="http://schemas.microsoft.com/office/drawing/2014/main" id="{91271F8D-6F51-47DD-8ED4-CB95CF194BC5}"/>
            </a:ext>
          </a:extLst>
        </xdr:cNvPr>
        <xdr:cNvSpPr txBox="1"/>
      </xdr:nvSpPr>
      <xdr:spPr>
        <a:xfrm>
          <a:off x="190500" y="16735424"/>
          <a:ext cx="3076575" cy="609013"/>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Notes: </a:t>
          </a:r>
        </a:p>
        <a:p>
          <a:r>
            <a:rPr lang="en-US" sz="1100" baseline="0"/>
            <a:t>1. </a:t>
          </a:r>
          <a:r>
            <a:rPr lang="en-US" sz="1100" baseline="0">
              <a:solidFill>
                <a:schemeClr val="tx1"/>
              </a:solidFill>
              <a:effectLst/>
              <a:latin typeface="+mn-lt"/>
              <a:ea typeface="+mn-ea"/>
              <a:cs typeface="+mn-cs"/>
            </a:rPr>
            <a:t>OC Sanitation Fees are calculated based on FY 2024-2025 fee schedule</a:t>
          </a:r>
          <a:endParaRPr lang="en-US" sz="1100" baseline="0"/>
        </a:p>
      </xdr:txBody>
    </xdr:sp>
    <xdr:clientData/>
  </xdr:oneCellAnchor>
  <xdr:oneCellAnchor>
    <xdr:from>
      <xdr:col>4</xdr:col>
      <xdr:colOff>495300</xdr:colOff>
      <xdr:row>70</xdr:row>
      <xdr:rowOff>19050</xdr:rowOff>
    </xdr:from>
    <xdr:ext cx="6819900" cy="781240"/>
    <xdr:sp macro="" textlink="">
      <xdr:nvSpPr>
        <xdr:cNvPr id="3" name="TextBox 2">
          <a:extLst>
            <a:ext uri="{FF2B5EF4-FFF2-40B4-BE49-F238E27FC236}">
              <a16:creationId xmlns:a16="http://schemas.microsoft.com/office/drawing/2014/main" id="{AB42272A-76CE-4A1D-BBDB-9198CBD8D3BE}"/>
            </a:ext>
          </a:extLst>
        </xdr:cNvPr>
        <xdr:cNvSpPr txBox="1"/>
      </xdr:nvSpPr>
      <xdr:spPr>
        <a:xfrm>
          <a:off x="3267075" y="16925925"/>
          <a:ext cx="6819900" cy="781240"/>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Notes: </a:t>
          </a:r>
        </a:p>
        <a:p>
          <a:r>
            <a:rPr lang="en-US" sz="1100"/>
            <a:t>2.</a:t>
          </a:r>
          <a:r>
            <a:rPr lang="en-US" sz="1100" baseline="0"/>
            <a:t> Building Permit Fee and Building Plan Check Fee is not included in this estimate.  Building Permit Fees are based on the valuation of the project.  For more information about Building Permit Fees and/or Building Plan Check Fees, Please contact (714) 993-8124.</a:t>
          </a:r>
          <a:endParaRPr lang="en-US" sz="1100"/>
        </a:p>
      </xdr:txBody>
    </xdr:sp>
    <xdr:clientData/>
  </xdr:oneCellAnchor>
  <xdr:oneCellAnchor>
    <xdr:from>
      <xdr:col>4</xdr:col>
      <xdr:colOff>495300</xdr:colOff>
      <xdr:row>74</xdr:row>
      <xdr:rowOff>57150</xdr:rowOff>
    </xdr:from>
    <xdr:ext cx="6838950" cy="962026"/>
    <xdr:sp macro="" textlink="">
      <xdr:nvSpPr>
        <xdr:cNvPr id="4" name="TextBox 3">
          <a:extLst>
            <a:ext uri="{FF2B5EF4-FFF2-40B4-BE49-F238E27FC236}">
              <a16:creationId xmlns:a16="http://schemas.microsoft.com/office/drawing/2014/main" id="{A209608E-18F6-40FA-864B-808F4558AB7C}"/>
            </a:ext>
          </a:extLst>
        </xdr:cNvPr>
        <xdr:cNvSpPr txBox="1"/>
      </xdr:nvSpPr>
      <xdr:spPr>
        <a:xfrm>
          <a:off x="3267075" y="17535525"/>
          <a:ext cx="6838950" cy="962026"/>
        </a:xfrm>
        <a:prstGeom prst="rect">
          <a:avLst/>
        </a:prstGeom>
        <a:solidFill>
          <a:sysClr val="window" lastClr="FFFFFF"/>
        </a:solid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 </a:t>
          </a:r>
          <a:r>
            <a:rPr lang="en-US" sz="1100">
              <a:solidFill>
                <a:schemeClr val="tx1"/>
              </a:solidFill>
              <a:effectLst/>
              <a:latin typeface="+mn-lt"/>
              <a:ea typeface="+mn-ea"/>
              <a:cs typeface="+mn-cs"/>
            </a:rPr>
            <a:t>Development Impact Fees (DIFs) are subject to change and are updated periodically by the CIty Council.</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Projects that may have potential infrastructure and level of service impacts above and beyond those contemplated by the adopted DIFs may be subject to additional or supplemental DIFs and/or alternate fees based on further study as required and/or conditioned by an entitlement review or approval and/or Development Agreement.</a:t>
          </a:r>
        </a:p>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9525</xdr:colOff>
      <xdr:row>48</xdr:row>
      <xdr:rowOff>19049</xdr:rowOff>
    </xdr:from>
    <xdr:ext cx="3076575" cy="609013"/>
    <xdr:sp macro="" textlink="">
      <xdr:nvSpPr>
        <xdr:cNvPr id="2" name="TextBox 1">
          <a:extLst>
            <a:ext uri="{FF2B5EF4-FFF2-40B4-BE49-F238E27FC236}">
              <a16:creationId xmlns:a16="http://schemas.microsoft.com/office/drawing/2014/main" id="{243D7D5B-1044-48DE-8D10-8770D835A3F3}"/>
            </a:ext>
          </a:extLst>
        </xdr:cNvPr>
        <xdr:cNvSpPr txBox="1"/>
      </xdr:nvSpPr>
      <xdr:spPr>
        <a:xfrm>
          <a:off x="238125" y="16735424"/>
          <a:ext cx="3076575" cy="609013"/>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Notes: </a:t>
          </a:r>
        </a:p>
        <a:p>
          <a:r>
            <a:rPr lang="en-US" sz="1100" baseline="0"/>
            <a:t>1. </a:t>
          </a:r>
          <a:r>
            <a:rPr lang="en-US" sz="1100" baseline="0">
              <a:solidFill>
                <a:schemeClr val="tx1"/>
              </a:solidFill>
              <a:effectLst/>
              <a:latin typeface="+mn-lt"/>
              <a:ea typeface="+mn-ea"/>
              <a:cs typeface="+mn-cs"/>
            </a:rPr>
            <a:t>OC Sanitation Fees are calculated based on FY 2024-2025 fee schedule.</a:t>
          </a:r>
          <a:endParaRPr lang="en-US" sz="1100" baseline="0"/>
        </a:p>
      </xdr:txBody>
    </xdr:sp>
    <xdr:clientData/>
  </xdr:oneCellAnchor>
  <xdr:oneCellAnchor>
    <xdr:from>
      <xdr:col>4</xdr:col>
      <xdr:colOff>419100</xdr:colOff>
      <xdr:row>48</xdr:row>
      <xdr:rowOff>19050</xdr:rowOff>
    </xdr:from>
    <xdr:ext cx="6819900" cy="781240"/>
    <xdr:sp macro="" textlink="">
      <xdr:nvSpPr>
        <xdr:cNvPr id="3" name="TextBox 2">
          <a:extLst>
            <a:ext uri="{FF2B5EF4-FFF2-40B4-BE49-F238E27FC236}">
              <a16:creationId xmlns:a16="http://schemas.microsoft.com/office/drawing/2014/main" id="{25A4CC13-D069-43A9-ACA0-CF66ABB8B12E}"/>
            </a:ext>
          </a:extLst>
        </xdr:cNvPr>
        <xdr:cNvSpPr txBox="1"/>
      </xdr:nvSpPr>
      <xdr:spPr>
        <a:xfrm>
          <a:off x="3257550" y="9134475"/>
          <a:ext cx="6819900" cy="781240"/>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Notes: </a:t>
          </a:r>
        </a:p>
        <a:p>
          <a:r>
            <a:rPr lang="en-US" sz="1100"/>
            <a:t>2.</a:t>
          </a:r>
          <a:r>
            <a:rPr lang="en-US" sz="1100" baseline="0"/>
            <a:t> Building Permit Fee and Building Plan Check Fee is not included in this estimate. Building Permit Fees are based on the valuation of the project. For more information about Building Permit Fees and/or Building Plan Check Fees, Please contact (714) 993-8124.</a:t>
          </a:r>
          <a:endParaRPr lang="en-US" sz="1100"/>
        </a:p>
      </xdr:txBody>
    </xdr:sp>
    <xdr:clientData/>
  </xdr:oneCellAnchor>
  <xdr:oneCellAnchor>
    <xdr:from>
      <xdr:col>4</xdr:col>
      <xdr:colOff>419100</xdr:colOff>
      <xdr:row>52</xdr:row>
      <xdr:rowOff>47625</xdr:rowOff>
    </xdr:from>
    <xdr:ext cx="6838950" cy="962026"/>
    <xdr:sp macro="" textlink="">
      <xdr:nvSpPr>
        <xdr:cNvPr id="4" name="TextBox 3">
          <a:extLst>
            <a:ext uri="{FF2B5EF4-FFF2-40B4-BE49-F238E27FC236}">
              <a16:creationId xmlns:a16="http://schemas.microsoft.com/office/drawing/2014/main" id="{56ADA3B0-7262-4303-AD00-AA5135902771}"/>
            </a:ext>
          </a:extLst>
        </xdr:cNvPr>
        <xdr:cNvSpPr txBox="1"/>
      </xdr:nvSpPr>
      <xdr:spPr>
        <a:xfrm>
          <a:off x="3257550" y="9925050"/>
          <a:ext cx="6838950" cy="962026"/>
        </a:xfrm>
        <a:prstGeom prst="rect">
          <a:avLst/>
        </a:prstGeom>
        <a:solidFill>
          <a:sysClr val="window" lastClr="FFFFFF"/>
        </a:solid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 </a:t>
          </a:r>
          <a:r>
            <a:rPr lang="en-US" sz="1100">
              <a:solidFill>
                <a:schemeClr val="tx1"/>
              </a:solidFill>
              <a:effectLst/>
              <a:latin typeface="+mn-lt"/>
              <a:ea typeface="+mn-ea"/>
              <a:cs typeface="+mn-cs"/>
            </a:rPr>
            <a:t>Development Impact Fees (DIFs) are subject to change and are updated periodically by the CIty Council.</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Projects that may have potential infrastructure and level of service impacts above and beyond those contemplated by the adopted DIFs may be subject to additional or supplemental DIFs and/or alternate fees based on further study as required and/or conditioned by an entitlement review or approval and/or Development Agreement.</a:t>
          </a:r>
        </a:p>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9525</xdr:colOff>
      <xdr:row>48</xdr:row>
      <xdr:rowOff>19049</xdr:rowOff>
    </xdr:from>
    <xdr:ext cx="3076575" cy="609013"/>
    <xdr:sp macro="" textlink="">
      <xdr:nvSpPr>
        <xdr:cNvPr id="2" name="TextBox 1">
          <a:extLst>
            <a:ext uri="{FF2B5EF4-FFF2-40B4-BE49-F238E27FC236}">
              <a16:creationId xmlns:a16="http://schemas.microsoft.com/office/drawing/2014/main" id="{7CF6C597-A456-4D5F-940A-5512151B86AD}"/>
            </a:ext>
          </a:extLst>
        </xdr:cNvPr>
        <xdr:cNvSpPr txBox="1"/>
      </xdr:nvSpPr>
      <xdr:spPr>
        <a:xfrm>
          <a:off x="180975" y="9324974"/>
          <a:ext cx="3076575" cy="609013"/>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Notes: </a:t>
          </a:r>
        </a:p>
        <a:p>
          <a:r>
            <a:rPr lang="en-US" sz="1100" baseline="0"/>
            <a:t>1. </a:t>
          </a:r>
          <a:r>
            <a:rPr lang="en-US" sz="1100" baseline="0">
              <a:solidFill>
                <a:schemeClr val="tx1"/>
              </a:solidFill>
              <a:effectLst/>
              <a:latin typeface="+mn-lt"/>
              <a:ea typeface="+mn-ea"/>
              <a:cs typeface="+mn-cs"/>
            </a:rPr>
            <a:t>OC Sanitation Fees are calculated based on FY 2024-2025 fee schedule.</a:t>
          </a:r>
          <a:endParaRPr lang="en-US" sz="1100" baseline="0"/>
        </a:p>
      </xdr:txBody>
    </xdr:sp>
    <xdr:clientData/>
  </xdr:oneCellAnchor>
  <xdr:oneCellAnchor>
    <xdr:from>
      <xdr:col>4</xdr:col>
      <xdr:colOff>419100</xdr:colOff>
      <xdr:row>48</xdr:row>
      <xdr:rowOff>19050</xdr:rowOff>
    </xdr:from>
    <xdr:ext cx="6819900" cy="781240"/>
    <xdr:sp macro="" textlink="">
      <xdr:nvSpPr>
        <xdr:cNvPr id="3" name="TextBox 2">
          <a:extLst>
            <a:ext uri="{FF2B5EF4-FFF2-40B4-BE49-F238E27FC236}">
              <a16:creationId xmlns:a16="http://schemas.microsoft.com/office/drawing/2014/main" id="{750C42B2-F0A7-4784-A5C7-9C5671A6109A}"/>
            </a:ext>
          </a:extLst>
        </xdr:cNvPr>
        <xdr:cNvSpPr txBox="1"/>
      </xdr:nvSpPr>
      <xdr:spPr>
        <a:xfrm>
          <a:off x="3257550" y="9324975"/>
          <a:ext cx="6819900" cy="781240"/>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Notes: </a:t>
          </a:r>
        </a:p>
        <a:p>
          <a:r>
            <a:rPr lang="en-US" sz="1100"/>
            <a:t>2.</a:t>
          </a:r>
          <a:r>
            <a:rPr lang="en-US" sz="1100" baseline="0"/>
            <a:t> Building Permit Fee and Building Plan Check Fee is not included in this estimate. Building Permit Fees are based on the valuation of the project. For more information about Building Permit Fees and/or Building Plan Check Fees, Please contact (714) 993-8124.</a:t>
          </a:r>
          <a:endParaRPr lang="en-US" sz="1100"/>
        </a:p>
      </xdr:txBody>
    </xdr:sp>
    <xdr:clientData/>
  </xdr:oneCellAnchor>
  <xdr:oneCellAnchor>
    <xdr:from>
      <xdr:col>4</xdr:col>
      <xdr:colOff>419100</xdr:colOff>
      <xdr:row>52</xdr:row>
      <xdr:rowOff>47625</xdr:rowOff>
    </xdr:from>
    <xdr:ext cx="6838950" cy="962026"/>
    <xdr:sp macro="" textlink="">
      <xdr:nvSpPr>
        <xdr:cNvPr id="4" name="TextBox 3">
          <a:extLst>
            <a:ext uri="{FF2B5EF4-FFF2-40B4-BE49-F238E27FC236}">
              <a16:creationId xmlns:a16="http://schemas.microsoft.com/office/drawing/2014/main" id="{1A17434C-88BE-4D87-803F-8711C105CEE3}"/>
            </a:ext>
          </a:extLst>
        </xdr:cNvPr>
        <xdr:cNvSpPr txBox="1"/>
      </xdr:nvSpPr>
      <xdr:spPr>
        <a:xfrm>
          <a:off x="3257550" y="10115550"/>
          <a:ext cx="6838950" cy="962026"/>
        </a:xfrm>
        <a:prstGeom prst="rect">
          <a:avLst/>
        </a:prstGeom>
        <a:solidFill>
          <a:sysClr val="window" lastClr="FFFFFF"/>
        </a:solid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 </a:t>
          </a:r>
          <a:r>
            <a:rPr lang="en-US" sz="1100">
              <a:solidFill>
                <a:schemeClr val="tx1"/>
              </a:solidFill>
              <a:effectLst/>
              <a:latin typeface="+mn-lt"/>
              <a:ea typeface="+mn-ea"/>
              <a:cs typeface="+mn-cs"/>
            </a:rPr>
            <a:t>Development Impact Fees (DIFs) are subject to change and are updated periodically by the CIty Council.</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Projects that may have potential infrastructure and level of service impacts above and beyond those contemplated by the adopted DIFs may be subject to additional or supplemental DIFs and/or alternate fees based on further study as required and/or conditioned by an entitlement review or approval and/or Development Agreement.</a:t>
          </a:r>
        </a:p>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9525</xdr:colOff>
      <xdr:row>48</xdr:row>
      <xdr:rowOff>19049</xdr:rowOff>
    </xdr:from>
    <xdr:ext cx="3076575" cy="609013"/>
    <xdr:sp macro="" textlink="">
      <xdr:nvSpPr>
        <xdr:cNvPr id="2" name="TextBox 1">
          <a:extLst>
            <a:ext uri="{FF2B5EF4-FFF2-40B4-BE49-F238E27FC236}">
              <a16:creationId xmlns:a16="http://schemas.microsoft.com/office/drawing/2014/main" id="{6E2D4D38-8BFE-4AF6-88F1-3D11A6D7EB31}"/>
            </a:ext>
          </a:extLst>
        </xdr:cNvPr>
        <xdr:cNvSpPr txBox="1"/>
      </xdr:nvSpPr>
      <xdr:spPr>
        <a:xfrm>
          <a:off x="180975" y="9134474"/>
          <a:ext cx="3076575" cy="609013"/>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Notes: </a:t>
          </a:r>
        </a:p>
        <a:p>
          <a:r>
            <a:rPr lang="en-US" sz="1100" baseline="0"/>
            <a:t>1. </a:t>
          </a:r>
          <a:r>
            <a:rPr lang="en-US" sz="1100" baseline="0">
              <a:solidFill>
                <a:schemeClr val="tx1"/>
              </a:solidFill>
              <a:effectLst/>
              <a:latin typeface="+mn-lt"/>
              <a:ea typeface="+mn-ea"/>
              <a:cs typeface="+mn-cs"/>
            </a:rPr>
            <a:t>OC Sanitation Fees are calculated based on FY 2024-2025 fee schedule.</a:t>
          </a:r>
          <a:endParaRPr lang="en-US" sz="1100" baseline="0"/>
        </a:p>
      </xdr:txBody>
    </xdr:sp>
    <xdr:clientData/>
  </xdr:oneCellAnchor>
  <xdr:oneCellAnchor>
    <xdr:from>
      <xdr:col>5</xdr:col>
      <xdr:colOff>47625</xdr:colOff>
      <xdr:row>48</xdr:row>
      <xdr:rowOff>19050</xdr:rowOff>
    </xdr:from>
    <xdr:ext cx="6819900" cy="781240"/>
    <xdr:sp macro="" textlink="">
      <xdr:nvSpPr>
        <xdr:cNvPr id="3" name="TextBox 2">
          <a:extLst>
            <a:ext uri="{FF2B5EF4-FFF2-40B4-BE49-F238E27FC236}">
              <a16:creationId xmlns:a16="http://schemas.microsoft.com/office/drawing/2014/main" id="{6F00307B-8E60-4182-B87F-B1133FF50DE9}"/>
            </a:ext>
          </a:extLst>
        </xdr:cNvPr>
        <xdr:cNvSpPr txBox="1"/>
      </xdr:nvSpPr>
      <xdr:spPr>
        <a:xfrm>
          <a:off x="3286125" y="9134475"/>
          <a:ext cx="6819900" cy="781240"/>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Notes: </a:t>
          </a:r>
        </a:p>
        <a:p>
          <a:r>
            <a:rPr lang="en-US" sz="1100"/>
            <a:t>2.</a:t>
          </a:r>
          <a:r>
            <a:rPr lang="en-US" sz="1100" baseline="0"/>
            <a:t> Building Permit Fee and Building Plan Check Fee is not included in this estimate. Building Permit Fees are based on the valuation of the project. For more information about Building Permit Fees and/or Building Plan Check Fees, Please contact (714) 993-8124.</a:t>
          </a:r>
          <a:endParaRPr lang="en-US" sz="1100"/>
        </a:p>
      </xdr:txBody>
    </xdr:sp>
    <xdr:clientData/>
  </xdr:oneCellAnchor>
  <xdr:oneCellAnchor>
    <xdr:from>
      <xdr:col>5</xdr:col>
      <xdr:colOff>47625</xdr:colOff>
      <xdr:row>52</xdr:row>
      <xdr:rowOff>47625</xdr:rowOff>
    </xdr:from>
    <xdr:ext cx="6829425" cy="962026"/>
    <xdr:sp macro="" textlink="">
      <xdr:nvSpPr>
        <xdr:cNvPr id="4" name="TextBox 3">
          <a:extLst>
            <a:ext uri="{FF2B5EF4-FFF2-40B4-BE49-F238E27FC236}">
              <a16:creationId xmlns:a16="http://schemas.microsoft.com/office/drawing/2014/main" id="{E313666A-8C59-4B70-B7CE-2D9ABA5F5FC8}"/>
            </a:ext>
          </a:extLst>
        </xdr:cNvPr>
        <xdr:cNvSpPr txBox="1"/>
      </xdr:nvSpPr>
      <xdr:spPr>
        <a:xfrm>
          <a:off x="3286125" y="9925050"/>
          <a:ext cx="6829425" cy="962026"/>
        </a:xfrm>
        <a:prstGeom prst="rect">
          <a:avLst/>
        </a:prstGeom>
        <a:solidFill>
          <a:sysClr val="window" lastClr="FFFFFF"/>
        </a:solid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 </a:t>
          </a:r>
          <a:r>
            <a:rPr lang="en-US" sz="1100">
              <a:solidFill>
                <a:schemeClr val="tx1"/>
              </a:solidFill>
              <a:effectLst/>
              <a:latin typeface="+mn-lt"/>
              <a:ea typeface="+mn-ea"/>
              <a:cs typeface="+mn-cs"/>
            </a:rPr>
            <a:t>Development Impact Fees (DIFs) are subject to change and are updated periodically by the CIty Council.</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Projects that may have potential infrastructure and level of service impacts above and beyond those contemplated by the adopted DIFs may be subject to additional or supplemental DIFs and/or alternate fees based on further study as required and/or conditioned by an entitlement review or approval and/or Development Agreement.</a:t>
          </a: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80"/>
  <sheetViews>
    <sheetView workbookViewId="0">
      <selection activeCell="D11" sqref="D11"/>
    </sheetView>
  </sheetViews>
  <sheetFormatPr defaultRowHeight="15" x14ac:dyDescent="0.25"/>
  <cols>
    <col min="1" max="1" width="2.42578125" customWidth="1"/>
    <col min="2" max="2" width="11.42578125" customWidth="1"/>
    <col min="3" max="4" width="14.140625" customWidth="1"/>
    <col min="5" max="5" width="20.5703125" customWidth="1"/>
    <col min="6" max="8" width="14.140625" customWidth="1"/>
    <col min="9" max="9" width="16.7109375" customWidth="1"/>
    <col min="10" max="10" width="2" customWidth="1"/>
    <col min="11" max="11" width="35.42578125" customWidth="1"/>
  </cols>
  <sheetData>
    <row r="1" spans="2:11" ht="18" x14ac:dyDescent="0.25">
      <c r="B1" s="124" t="s">
        <v>75</v>
      </c>
      <c r="C1" s="124"/>
      <c r="D1" s="124"/>
      <c r="E1" s="124"/>
      <c r="F1" s="124"/>
      <c r="K1" s="1"/>
    </row>
    <row r="2" spans="2:11" ht="18" x14ac:dyDescent="0.25">
      <c r="B2" s="124" t="s">
        <v>38</v>
      </c>
      <c r="C2" s="124"/>
      <c r="D2" s="124"/>
      <c r="E2" s="124"/>
      <c r="F2" s="124"/>
    </row>
    <row r="3" spans="2:11" ht="18" x14ac:dyDescent="0.25">
      <c r="B3" s="124" t="s">
        <v>99</v>
      </c>
      <c r="C3" s="124"/>
      <c r="D3" s="124"/>
      <c r="E3" s="124"/>
      <c r="F3" s="124"/>
    </row>
    <row r="4" spans="2:11" ht="18" x14ac:dyDescent="0.25">
      <c r="B4" s="124" t="s">
        <v>93</v>
      </c>
      <c r="C4" s="124"/>
      <c r="D4" s="124"/>
      <c r="E4" s="124"/>
      <c r="F4" s="124"/>
    </row>
    <row r="6" spans="2:11" ht="18.75" x14ac:dyDescent="0.3">
      <c r="B6" s="121" t="s">
        <v>0</v>
      </c>
      <c r="C6" s="121"/>
      <c r="D6" s="78">
        <v>0</v>
      </c>
      <c r="E6" s="2" t="s">
        <v>1</v>
      </c>
    </row>
    <row r="7" spans="2:11" ht="18.75" x14ac:dyDescent="0.3">
      <c r="B7" s="38" t="s">
        <v>7</v>
      </c>
      <c r="C7" s="38"/>
      <c r="D7" s="77">
        <v>0</v>
      </c>
      <c r="E7" s="2" t="s">
        <v>97</v>
      </c>
      <c r="F7" t="s">
        <v>96</v>
      </c>
    </row>
    <row r="8" spans="2:11" ht="18.75" x14ac:dyDescent="0.3">
      <c r="B8" s="121" t="s">
        <v>98</v>
      </c>
      <c r="C8" s="121"/>
      <c r="D8" s="77">
        <v>0</v>
      </c>
      <c r="E8" s="2" t="s">
        <v>2</v>
      </c>
    </row>
    <row r="9" spans="2:11" ht="18.75" x14ac:dyDescent="0.3">
      <c r="B9" s="121" t="s">
        <v>39</v>
      </c>
      <c r="C9" s="121"/>
      <c r="D9" s="77">
        <v>0</v>
      </c>
      <c r="E9" s="2" t="s">
        <v>2</v>
      </c>
    </row>
    <row r="10" spans="2:11" ht="18.75" x14ac:dyDescent="0.3">
      <c r="B10" s="121" t="s">
        <v>3</v>
      </c>
      <c r="C10" s="121"/>
      <c r="D10" s="77">
        <v>0</v>
      </c>
      <c r="E10" s="2" t="s">
        <v>2</v>
      </c>
    </row>
    <row r="12" spans="2:11" ht="15.75" thickBot="1" x14ac:dyDescent="0.3">
      <c r="B12" s="87" t="s">
        <v>4</v>
      </c>
      <c r="C12" s="87"/>
      <c r="D12" s="87"/>
    </row>
    <row r="13" spans="2:11" x14ac:dyDescent="0.25">
      <c r="B13" s="17"/>
      <c r="C13" s="20" t="s">
        <v>42</v>
      </c>
      <c r="D13" s="20" t="s">
        <v>43</v>
      </c>
      <c r="E13" s="20" t="s">
        <v>44</v>
      </c>
      <c r="F13" s="20" t="s">
        <v>45</v>
      </c>
      <c r="G13" s="20" t="s">
        <v>46</v>
      </c>
      <c r="H13" s="21" t="s">
        <v>49</v>
      </c>
    </row>
    <row r="14" spans="2:11" x14ac:dyDescent="0.25">
      <c r="B14" s="18" t="s">
        <v>47</v>
      </c>
      <c r="C14" s="22">
        <v>10</v>
      </c>
      <c r="D14" s="22">
        <v>0</v>
      </c>
      <c r="E14" s="22">
        <v>0</v>
      </c>
      <c r="F14" s="22">
        <v>5</v>
      </c>
      <c r="G14" s="22">
        <v>0</v>
      </c>
      <c r="H14" s="23">
        <f>SUM(C14:G14)</f>
        <v>15</v>
      </c>
    </row>
    <row r="15" spans="2:11" x14ac:dyDescent="0.25">
      <c r="B15" s="18" t="s">
        <v>52</v>
      </c>
      <c r="C15" s="22">
        <v>0</v>
      </c>
      <c r="D15" s="22">
        <v>10</v>
      </c>
      <c r="E15" s="22">
        <v>5</v>
      </c>
      <c r="F15" s="22">
        <v>0</v>
      </c>
      <c r="G15" s="22">
        <v>0</v>
      </c>
      <c r="H15" s="23">
        <f>SUM(C15:G15)</f>
        <v>15</v>
      </c>
    </row>
    <row r="16" spans="2:11" x14ac:dyDescent="0.25">
      <c r="B16" s="18" t="s">
        <v>48</v>
      </c>
      <c r="C16" s="22">
        <v>0</v>
      </c>
      <c r="D16" s="22">
        <v>0</v>
      </c>
      <c r="E16" s="22">
        <v>10</v>
      </c>
      <c r="F16" s="22">
        <v>0</v>
      </c>
      <c r="G16" s="22">
        <v>0</v>
      </c>
      <c r="H16" s="23">
        <f>SUM(C16:G16)</f>
        <v>10</v>
      </c>
    </row>
    <row r="17" spans="2:11" x14ac:dyDescent="0.25">
      <c r="B17" s="45" t="s">
        <v>95</v>
      </c>
      <c r="C17" s="22">
        <v>0</v>
      </c>
      <c r="D17" s="22">
        <v>5</v>
      </c>
      <c r="E17" s="22">
        <v>0</v>
      </c>
      <c r="F17" s="22">
        <v>10</v>
      </c>
      <c r="G17" s="22">
        <v>0</v>
      </c>
      <c r="H17" s="46">
        <f>SUM(C17:G17)</f>
        <v>15</v>
      </c>
    </row>
    <row r="18" spans="2:11" ht="15.75" thickBot="1" x14ac:dyDescent="0.3">
      <c r="B18" s="95"/>
      <c r="C18" s="96"/>
      <c r="D18" s="96"/>
      <c r="E18" s="96"/>
      <c r="F18" s="96"/>
      <c r="G18" s="97"/>
      <c r="H18" s="19">
        <f>SUM(H14:H17)</f>
        <v>55</v>
      </c>
    </row>
    <row r="19" spans="2:11" ht="15.75" thickBot="1" x14ac:dyDescent="0.3"/>
    <row r="20" spans="2:11" x14ac:dyDescent="0.25">
      <c r="B20" s="88"/>
      <c r="C20" s="89"/>
      <c r="D20" s="89"/>
      <c r="E20" s="89"/>
      <c r="F20" s="3" t="s">
        <v>5</v>
      </c>
      <c r="G20" s="3" t="s">
        <v>6</v>
      </c>
      <c r="H20" s="3" t="s">
        <v>7</v>
      </c>
      <c r="I20" s="49" t="s">
        <v>8</v>
      </c>
      <c r="J20" s="57"/>
      <c r="K20" s="56" t="s">
        <v>9</v>
      </c>
    </row>
    <row r="21" spans="2:11" x14ac:dyDescent="0.25">
      <c r="B21" s="90" t="s">
        <v>40</v>
      </c>
      <c r="C21" s="91"/>
      <c r="D21" s="91"/>
      <c r="E21" s="91"/>
      <c r="F21" s="92"/>
      <c r="G21" s="92"/>
      <c r="H21" s="92"/>
      <c r="I21" s="92"/>
      <c r="J21" s="93"/>
      <c r="K21" s="94"/>
    </row>
    <row r="22" spans="2:11" x14ac:dyDescent="0.25">
      <c r="B22" s="85" t="s">
        <v>66</v>
      </c>
      <c r="C22" s="86"/>
      <c r="D22" s="86"/>
      <c r="E22" s="86"/>
      <c r="F22" s="27">
        <v>1536.24</v>
      </c>
      <c r="G22" s="28" t="s">
        <v>10</v>
      </c>
      <c r="H22" s="29">
        <f>$D$7</f>
        <v>0</v>
      </c>
      <c r="I22" s="50">
        <f>H22*F22</f>
        <v>0</v>
      </c>
      <c r="J22" s="50"/>
      <c r="K22" s="58"/>
    </row>
    <row r="23" spans="2:11" x14ac:dyDescent="0.25">
      <c r="B23" s="85" t="s">
        <v>67</v>
      </c>
      <c r="C23" s="86"/>
      <c r="D23" s="86"/>
      <c r="E23" s="86"/>
      <c r="F23" s="27">
        <v>6425.79</v>
      </c>
      <c r="G23" s="28" t="s">
        <v>10</v>
      </c>
      <c r="H23" s="29">
        <f t="shared" ref="H23:H24" si="0">$D$7</f>
        <v>0</v>
      </c>
      <c r="I23" s="50">
        <f t="shared" ref="I23:I41" si="1">H23*F23</f>
        <v>0</v>
      </c>
      <c r="J23" s="50"/>
      <c r="K23" s="58"/>
    </row>
    <row r="24" spans="2:11" x14ac:dyDescent="0.25">
      <c r="B24" s="85" t="s">
        <v>68</v>
      </c>
      <c r="C24" s="86"/>
      <c r="D24" s="86"/>
      <c r="E24" s="86"/>
      <c r="F24" s="27">
        <v>7546.89</v>
      </c>
      <c r="G24" s="28" t="s">
        <v>10</v>
      </c>
      <c r="H24" s="29">
        <f t="shared" si="0"/>
        <v>0</v>
      </c>
      <c r="I24" s="50">
        <f t="shared" si="1"/>
        <v>0</v>
      </c>
      <c r="J24" s="50"/>
      <c r="K24" s="58"/>
    </row>
    <row r="25" spans="2:11" x14ac:dyDescent="0.25">
      <c r="B25" s="100" t="s">
        <v>129</v>
      </c>
      <c r="C25" s="122"/>
      <c r="D25" s="122"/>
      <c r="E25" s="123"/>
      <c r="F25" s="27">
        <v>0.94</v>
      </c>
      <c r="G25" s="32" t="s">
        <v>2</v>
      </c>
      <c r="H25" s="76">
        <f>$D$10</f>
        <v>0</v>
      </c>
      <c r="I25" s="50">
        <f>F25*H25</f>
        <v>0</v>
      </c>
      <c r="J25" s="50"/>
      <c r="K25" s="58"/>
    </row>
    <row r="26" spans="2:11" x14ac:dyDescent="0.25">
      <c r="B26" s="100" t="s">
        <v>130</v>
      </c>
      <c r="C26" s="122"/>
      <c r="D26" s="122"/>
      <c r="E26" s="123"/>
      <c r="F26" s="27">
        <v>1.0880000000000001</v>
      </c>
      <c r="G26" s="32" t="s">
        <v>2</v>
      </c>
      <c r="H26" s="76">
        <f t="shared" ref="H26:H27" si="2">$D$10</f>
        <v>0</v>
      </c>
      <c r="I26" s="50">
        <f t="shared" ref="I26:I27" si="3">F26*H26</f>
        <v>0</v>
      </c>
      <c r="J26" s="50"/>
      <c r="K26" s="58"/>
    </row>
    <row r="27" spans="2:11" x14ac:dyDescent="0.25">
      <c r="B27" s="100" t="s">
        <v>131</v>
      </c>
      <c r="C27" s="122"/>
      <c r="D27" s="122"/>
      <c r="E27" s="123"/>
      <c r="F27" s="27">
        <v>0.03</v>
      </c>
      <c r="G27" s="32" t="s">
        <v>2</v>
      </c>
      <c r="H27" s="76">
        <f t="shared" si="2"/>
        <v>0</v>
      </c>
      <c r="I27" s="50">
        <f t="shared" si="3"/>
        <v>0</v>
      </c>
      <c r="J27" s="50"/>
      <c r="K27" s="58"/>
    </row>
    <row r="28" spans="2:11" x14ac:dyDescent="0.25">
      <c r="B28" s="85" t="s">
        <v>69</v>
      </c>
      <c r="C28" s="86"/>
      <c r="D28" s="86"/>
      <c r="E28" s="86"/>
      <c r="F28" s="27">
        <v>2.59</v>
      </c>
      <c r="G28" s="30" t="s">
        <v>2</v>
      </c>
      <c r="H28" s="30">
        <f>$D$9</f>
        <v>0</v>
      </c>
      <c r="I28" s="50">
        <f t="shared" si="1"/>
        <v>0</v>
      </c>
      <c r="J28" s="50"/>
      <c r="K28" s="58"/>
    </row>
    <row r="29" spans="2:11" x14ac:dyDescent="0.25">
      <c r="B29" s="85" t="s">
        <v>70</v>
      </c>
      <c r="C29" s="86"/>
      <c r="D29" s="86"/>
      <c r="E29" s="86"/>
      <c r="F29" s="27">
        <v>5.84</v>
      </c>
      <c r="G29" s="30" t="s">
        <v>2</v>
      </c>
      <c r="H29" s="30">
        <f t="shared" ref="H29:H30" si="4">$D$9</f>
        <v>0</v>
      </c>
      <c r="I29" s="50">
        <f t="shared" si="1"/>
        <v>0</v>
      </c>
      <c r="J29" s="50"/>
      <c r="K29" s="58"/>
    </row>
    <row r="30" spans="2:11" x14ac:dyDescent="0.25">
      <c r="B30" s="85" t="s">
        <v>71</v>
      </c>
      <c r="C30" s="86"/>
      <c r="D30" s="86"/>
      <c r="E30" s="86"/>
      <c r="F30" s="27">
        <v>6.99</v>
      </c>
      <c r="G30" s="30" t="s">
        <v>2</v>
      </c>
      <c r="H30" s="30">
        <f t="shared" si="4"/>
        <v>0</v>
      </c>
      <c r="I30" s="50">
        <f t="shared" si="1"/>
        <v>0</v>
      </c>
      <c r="J30" s="50"/>
      <c r="K30" s="58"/>
    </row>
    <row r="31" spans="2:11" x14ac:dyDescent="0.25">
      <c r="B31" s="125" t="s">
        <v>132</v>
      </c>
      <c r="C31" s="122"/>
      <c r="D31" s="122"/>
      <c r="E31" s="123"/>
      <c r="F31" s="27">
        <v>0.57699999999999996</v>
      </c>
      <c r="G31" s="30" t="s">
        <v>2</v>
      </c>
      <c r="H31" s="30">
        <f>$D$9</f>
        <v>0</v>
      </c>
      <c r="I31" s="50">
        <f>F31*H31</f>
        <v>0</v>
      </c>
      <c r="J31" s="50"/>
      <c r="K31" s="58"/>
    </row>
    <row r="32" spans="2:11" x14ac:dyDescent="0.25">
      <c r="B32" s="100" t="s">
        <v>133</v>
      </c>
      <c r="C32" s="122"/>
      <c r="D32" s="122"/>
      <c r="E32" s="123"/>
      <c r="F32" s="27">
        <v>0.66600000000000004</v>
      </c>
      <c r="G32" s="30" t="s">
        <v>2</v>
      </c>
      <c r="H32" s="30">
        <f t="shared" ref="H32" si="5">$D$9</f>
        <v>0</v>
      </c>
      <c r="I32" s="50">
        <f t="shared" ref="I32" si="6">F32*H32</f>
        <v>0</v>
      </c>
      <c r="J32" s="50"/>
      <c r="K32" s="58"/>
    </row>
    <row r="33" spans="2:11" x14ac:dyDescent="0.25">
      <c r="B33" s="85" t="s">
        <v>72</v>
      </c>
      <c r="C33" s="86"/>
      <c r="D33" s="86"/>
      <c r="E33" s="86"/>
      <c r="F33" s="27">
        <v>3.7</v>
      </c>
      <c r="G33" s="30" t="s">
        <v>2</v>
      </c>
      <c r="H33" s="30">
        <f>$D$8</f>
        <v>0</v>
      </c>
      <c r="I33" s="50">
        <f t="shared" si="1"/>
        <v>0</v>
      </c>
      <c r="J33" s="50"/>
      <c r="K33" s="58"/>
    </row>
    <row r="34" spans="2:11" x14ac:dyDescent="0.25">
      <c r="B34" s="85" t="s">
        <v>73</v>
      </c>
      <c r="C34" s="86"/>
      <c r="D34" s="86"/>
      <c r="E34" s="86"/>
      <c r="F34" s="27">
        <v>8.76</v>
      </c>
      <c r="G34" s="30" t="s">
        <v>2</v>
      </c>
      <c r="H34" s="30">
        <f t="shared" ref="H34:H36" si="7">$D$8</f>
        <v>0</v>
      </c>
      <c r="I34" s="50">
        <f t="shared" si="1"/>
        <v>0</v>
      </c>
      <c r="J34" s="50"/>
      <c r="K34" s="58"/>
    </row>
    <row r="35" spans="2:11" x14ac:dyDescent="0.25">
      <c r="B35" s="85" t="s">
        <v>74</v>
      </c>
      <c r="C35" s="86"/>
      <c r="D35" s="86"/>
      <c r="E35" s="86"/>
      <c r="F35" s="27">
        <v>8.3699999999999992</v>
      </c>
      <c r="G35" s="30" t="s">
        <v>2</v>
      </c>
      <c r="H35" s="30">
        <f t="shared" si="7"/>
        <v>0</v>
      </c>
      <c r="I35" s="50">
        <f t="shared" si="1"/>
        <v>0</v>
      </c>
      <c r="J35" s="50"/>
      <c r="K35" s="58"/>
    </row>
    <row r="36" spans="2:11" x14ac:dyDescent="0.25">
      <c r="B36" s="100" t="s">
        <v>134</v>
      </c>
      <c r="C36" s="122"/>
      <c r="D36" s="122"/>
      <c r="E36" s="123"/>
      <c r="F36" s="27">
        <v>0.82099999999999995</v>
      </c>
      <c r="G36" s="32" t="s">
        <v>2</v>
      </c>
      <c r="H36" s="30">
        <f t="shared" si="7"/>
        <v>0</v>
      </c>
      <c r="I36" s="50">
        <f>H36*F36</f>
        <v>0</v>
      </c>
      <c r="J36" s="50"/>
      <c r="K36" s="58"/>
    </row>
    <row r="37" spans="2:11" x14ac:dyDescent="0.25">
      <c r="B37" s="100" t="s">
        <v>135</v>
      </c>
      <c r="C37" s="122"/>
      <c r="D37" s="122"/>
      <c r="E37" s="123"/>
      <c r="F37" s="27">
        <v>0.95499999999999996</v>
      </c>
      <c r="G37" s="30" t="s">
        <v>2</v>
      </c>
      <c r="H37" s="79">
        <f>$D$8</f>
        <v>0</v>
      </c>
      <c r="I37" s="50">
        <f>H37*F37</f>
        <v>0</v>
      </c>
      <c r="J37" s="50"/>
      <c r="K37" s="58"/>
    </row>
    <row r="38" spans="2:11" x14ac:dyDescent="0.25">
      <c r="B38" s="100" t="s">
        <v>121</v>
      </c>
      <c r="C38" s="122"/>
      <c r="D38" s="122"/>
      <c r="E38" s="123"/>
      <c r="F38" s="27">
        <v>6384.84</v>
      </c>
      <c r="G38" s="28" t="s">
        <v>10</v>
      </c>
      <c r="H38" s="70">
        <f>$D$7</f>
        <v>0</v>
      </c>
      <c r="I38" s="50">
        <f>H38*F38</f>
        <v>0</v>
      </c>
      <c r="J38" s="50"/>
      <c r="K38" s="58"/>
    </row>
    <row r="39" spans="2:11" x14ac:dyDescent="0.25">
      <c r="B39" s="85" t="s">
        <v>122</v>
      </c>
      <c r="C39" s="86"/>
      <c r="D39" s="86"/>
      <c r="E39" s="86"/>
      <c r="F39" s="27">
        <v>2553.31</v>
      </c>
      <c r="G39" s="28" t="s">
        <v>10</v>
      </c>
      <c r="H39" s="29">
        <f t="shared" ref="H39:H41" si="8">$D$7</f>
        <v>0</v>
      </c>
      <c r="I39" s="50">
        <f t="shared" si="1"/>
        <v>0</v>
      </c>
      <c r="J39" s="50"/>
      <c r="K39" s="58"/>
    </row>
    <row r="40" spans="2:11" x14ac:dyDescent="0.25">
      <c r="B40" s="85" t="s">
        <v>14</v>
      </c>
      <c r="C40" s="86"/>
      <c r="D40" s="86"/>
      <c r="E40" s="86"/>
      <c r="F40" s="27">
        <v>3585.76</v>
      </c>
      <c r="G40" s="28" t="s">
        <v>10</v>
      </c>
      <c r="H40" s="29">
        <f t="shared" si="8"/>
        <v>0</v>
      </c>
      <c r="I40" s="50">
        <f t="shared" si="1"/>
        <v>0</v>
      </c>
      <c r="J40" s="50"/>
      <c r="K40" s="58"/>
    </row>
    <row r="41" spans="2:11" x14ac:dyDescent="0.25">
      <c r="B41" s="85" t="s">
        <v>15</v>
      </c>
      <c r="C41" s="86"/>
      <c r="D41" s="86" t="s">
        <v>16</v>
      </c>
      <c r="E41" s="86"/>
      <c r="F41" s="27">
        <v>5398.11</v>
      </c>
      <c r="G41" s="28" t="s">
        <v>10</v>
      </c>
      <c r="H41" s="29">
        <f t="shared" si="8"/>
        <v>0</v>
      </c>
      <c r="I41" s="50">
        <f t="shared" si="1"/>
        <v>0</v>
      </c>
      <c r="J41" s="50"/>
      <c r="K41" s="58"/>
    </row>
    <row r="42" spans="2:11" ht="15.75" thickBot="1" x14ac:dyDescent="0.3">
      <c r="B42" s="109" t="s">
        <v>41</v>
      </c>
      <c r="C42" s="110"/>
      <c r="D42" s="110"/>
      <c r="E42" s="110"/>
      <c r="F42" s="110"/>
      <c r="G42" s="110"/>
      <c r="H42" s="111"/>
      <c r="I42" s="51">
        <f>SUM(I22:I41)</f>
        <v>0</v>
      </c>
      <c r="J42" s="64" t="s">
        <v>119</v>
      </c>
      <c r="K42" s="59"/>
    </row>
    <row r="43" spans="2:11" x14ac:dyDescent="0.25">
      <c r="B43" s="98"/>
      <c r="C43" s="98"/>
      <c r="D43" s="98"/>
      <c r="E43" s="98"/>
      <c r="F43" s="98"/>
      <c r="G43" s="98"/>
      <c r="H43" s="98"/>
      <c r="I43" s="98"/>
      <c r="J43" s="99"/>
      <c r="K43" s="98"/>
    </row>
    <row r="44" spans="2:11" x14ac:dyDescent="0.25">
      <c r="B44" s="103" t="s">
        <v>50</v>
      </c>
      <c r="C44" s="104"/>
      <c r="D44" s="104"/>
      <c r="E44" s="104"/>
      <c r="F44" s="104"/>
      <c r="G44" s="104"/>
      <c r="H44" s="104"/>
      <c r="I44" s="104"/>
      <c r="J44" s="104"/>
      <c r="K44" s="105"/>
    </row>
    <row r="45" spans="2:11" x14ac:dyDescent="0.25">
      <c r="B45" s="100" t="s">
        <v>13</v>
      </c>
      <c r="C45" s="101"/>
      <c r="D45" s="101"/>
      <c r="E45" s="102"/>
      <c r="F45" s="27">
        <v>151.38999999999999</v>
      </c>
      <c r="G45" s="28" t="s">
        <v>10</v>
      </c>
      <c r="H45" s="29">
        <f>$D$7</f>
        <v>0</v>
      </c>
      <c r="I45" s="27">
        <f>H45*F45</f>
        <v>0</v>
      </c>
      <c r="J45" s="52"/>
      <c r="K45" s="60" t="s">
        <v>12</v>
      </c>
    </row>
    <row r="46" spans="2:11" x14ac:dyDescent="0.25">
      <c r="B46" s="85" t="s">
        <v>11</v>
      </c>
      <c r="C46" s="86"/>
      <c r="D46" s="86"/>
      <c r="E46" s="86"/>
      <c r="F46" s="27">
        <v>281.13</v>
      </c>
      <c r="G46" s="28" t="s">
        <v>10</v>
      </c>
      <c r="H46" s="29">
        <f>$D$7</f>
        <v>0</v>
      </c>
      <c r="I46" s="27">
        <f t="shared" ref="I46:I48" si="9">H46*F46</f>
        <v>0</v>
      </c>
      <c r="J46" s="52"/>
      <c r="K46" s="60" t="s">
        <v>12</v>
      </c>
    </row>
    <row r="47" spans="2:11" x14ac:dyDescent="0.25">
      <c r="B47" s="100" t="s">
        <v>58</v>
      </c>
      <c r="C47" s="101"/>
      <c r="D47" s="101"/>
      <c r="E47" s="102"/>
      <c r="F47" s="27">
        <v>0.11</v>
      </c>
      <c r="G47" s="28" t="s">
        <v>2</v>
      </c>
      <c r="H47" s="29">
        <f>$D$9</f>
        <v>0</v>
      </c>
      <c r="I47" s="27">
        <f t="shared" si="9"/>
        <v>0</v>
      </c>
      <c r="J47" s="52"/>
      <c r="K47" s="60" t="s">
        <v>12</v>
      </c>
    </row>
    <row r="48" spans="2:11" x14ac:dyDescent="0.25">
      <c r="B48" s="100" t="s">
        <v>59</v>
      </c>
      <c r="C48" s="101"/>
      <c r="D48" s="101"/>
      <c r="E48" s="102"/>
      <c r="F48" s="27">
        <v>0.15</v>
      </c>
      <c r="G48" s="28" t="s">
        <v>2</v>
      </c>
      <c r="H48" s="29">
        <f>$D$8</f>
        <v>0</v>
      </c>
      <c r="I48" s="27">
        <f t="shared" si="9"/>
        <v>0</v>
      </c>
      <c r="J48" s="52"/>
      <c r="K48" s="60" t="s">
        <v>12</v>
      </c>
    </row>
    <row r="49" spans="2:11" ht="15.75" thickBot="1" x14ac:dyDescent="0.3">
      <c r="B49" s="109" t="s">
        <v>53</v>
      </c>
      <c r="C49" s="110"/>
      <c r="D49" s="110"/>
      <c r="E49" s="110"/>
      <c r="F49" s="110"/>
      <c r="G49" s="110"/>
      <c r="H49" s="111"/>
      <c r="I49" s="7">
        <f>SUM(I45:I46)</f>
        <v>0</v>
      </c>
      <c r="J49" s="51"/>
      <c r="K49" s="59"/>
    </row>
    <row r="50" spans="2:11" x14ac:dyDescent="0.25">
      <c r="B50" s="98"/>
      <c r="C50" s="98"/>
      <c r="D50" s="98"/>
      <c r="E50" s="98"/>
      <c r="F50" s="98"/>
      <c r="G50" s="98"/>
      <c r="H50" s="98"/>
      <c r="I50" s="98"/>
      <c r="J50" s="98"/>
      <c r="K50" s="98"/>
    </row>
    <row r="51" spans="2:11" x14ac:dyDescent="0.25">
      <c r="B51" s="103" t="s">
        <v>51</v>
      </c>
      <c r="C51" s="104"/>
      <c r="D51" s="104"/>
      <c r="E51" s="104"/>
      <c r="F51" s="104"/>
      <c r="G51" s="104"/>
      <c r="H51" s="104"/>
      <c r="I51" s="104"/>
      <c r="J51" s="104"/>
      <c r="K51" s="105"/>
    </row>
    <row r="52" spans="2:11" x14ac:dyDescent="0.25">
      <c r="B52" s="100" t="s">
        <v>17</v>
      </c>
      <c r="C52" s="101"/>
      <c r="D52" s="101"/>
      <c r="E52" s="102"/>
      <c r="F52" s="27">
        <v>1.1200000000000001</v>
      </c>
      <c r="G52" s="28" t="s">
        <v>2</v>
      </c>
      <c r="H52" s="31">
        <f>$D$10</f>
        <v>0</v>
      </c>
      <c r="I52" s="27">
        <f t="shared" ref="I52:I57" si="10">H52*F52</f>
        <v>0</v>
      </c>
      <c r="J52" s="52"/>
      <c r="K52" s="58"/>
    </row>
    <row r="53" spans="2:11" x14ac:dyDescent="0.25">
      <c r="B53" s="106" t="s">
        <v>63</v>
      </c>
      <c r="C53" s="107"/>
      <c r="D53" s="107"/>
      <c r="E53" s="108"/>
      <c r="F53" s="27">
        <v>0.1</v>
      </c>
      <c r="G53" s="28" t="s">
        <v>2</v>
      </c>
      <c r="H53" s="31">
        <f>$D$9</f>
        <v>0</v>
      </c>
      <c r="I53" s="27">
        <f t="shared" si="10"/>
        <v>0</v>
      </c>
      <c r="J53" s="52"/>
      <c r="K53" s="58"/>
    </row>
    <row r="54" spans="2:11" x14ac:dyDescent="0.25">
      <c r="B54" s="106" t="s">
        <v>64</v>
      </c>
      <c r="C54" s="107"/>
      <c r="D54" s="107"/>
      <c r="E54" s="108"/>
      <c r="F54" s="27">
        <v>0.14000000000000001</v>
      </c>
      <c r="G54" s="28" t="s">
        <v>2</v>
      </c>
      <c r="H54" s="31">
        <f>$D$8</f>
        <v>0</v>
      </c>
      <c r="I54" s="27">
        <f t="shared" si="10"/>
        <v>0</v>
      </c>
      <c r="J54" s="52"/>
      <c r="K54" s="58"/>
    </row>
    <row r="55" spans="2:11" x14ac:dyDescent="0.25">
      <c r="B55" s="106" t="s">
        <v>56</v>
      </c>
      <c r="C55" s="107"/>
      <c r="D55" s="107"/>
      <c r="E55" s="108"/>
      <c r="F55" s="27">
        <v>2043</v>
      </c>
      <c r="G55" s="28" t="s">
        <v>10</v>
      </c>
      <c r="H55" s="29">
        <f>$H$14</f>
        <v>15</v>
      </c>
      <c r="I55" s="27">
        <f t="shared" si="10"/>
        <v>30645</v>
      </c>
      <c r="J55" s="62">
        <v>2</v>
      </c>
      <c r="K55" s="58"/>
    </row>
    <row r="56" spans="2:11" x14ac:dyDescent="0.25">
      <c r="B56" s="100" t="s">
        <v>18</v>
      </c>
      <c r="C56" s="101"/>
      <c r="D56" s="101"/>
      <c r="E56" s="102"/>
      <c r="F56" s="27">
        <v>3194</v>
      </c>
      <c r="G56" s="28" t="s">
        <v>10</v>
      </c>
      <c r="H56" s="29">
        <f>$H$15</f>
        <v>15</v>
      </c>
      <c r="I56" s="27">
        <f t="shared" si="10"/>
        <v>47910</v>
      </c>
      <c r="J56" s="62">
        <v>2</v>
      </c>
      <c r="K56" s="58"/>
    </row>
    <row r="57" spans="2:11" x14ac:dyDescent="0.25">
      <c r="B57" s="100" t="s">
        <v>19</v>
      </c>
      <c r="C57" s="101"/>
      <c r="D57" s="101"/>
      <c r="E57" s="102"/>
      <c r="F57" s="27">
        <v>4472</v>
      </c>
      <c r="G57" s="28" t="s">
        <v>10</v>
      </c>
      <c r="H57" s="29">
        <f>$H$16</f>
        <v>10</v>
      </c>
      <c r="I57" s="27">
        <f t="shared" si="10"/>
        <v>44720</v>
      </c>
      <c r="J57" s="62">
        <v>2</v>
      </c>
      <c r="K57" s="58"/>
    </row>
    <row r="58" spans="2:11" x14ac:dyDescent="0.25">
      <c r="B58" s="106" t="s">
        <v>62</v>
      </c>
      <c r="C58" s="107"/>
      <c r="D58" s="107"/>
      <c r="E58" s="108"/>
      <c r="F58" s="27">
        <v>1659</v>
      </c>
      <c r="G58" s="30" t="s">
        <v>61</v>
      </c>
      <c r="H58" s="31">
        <f>$D$8</f>
        <v>0</v>
      </c>
      <c r="I58" s="27">
        <f>(H58*F58)/1000</f>
        <v>0</v>
      </c>
      <c r="J58" s="62">
        <v>2</v>
      </c>
      <c r="K58" s="58"/>
    </row>
    <row r="59" spans="2:11" x14ac:dyDescent="0.25">
      <c r="B59" s="106" t="s">
        <v>60</v>
      </c>
      <c r="C59" s="107"/>
      <c r="D59" s="107"/>
      <c r="E59" s="108"/>
      <c r="F59" s="27">
        <v>3933</v>
      </c>
      <c r="G59" s="32" t="s">
        <v>61</v>
      </c>
      <c r="H59" s="31">
        <f>$D$9</f>
        <v>0</v>
      </c>
      <c r="I59" s="27">
        <f>(F59*H59)/1000</f>
        <v>0</v>
      </c>
      <c r="J59" s="62">
        <v>2</v>
      </c>
      <c r="K59" s="58"/>
    </row>
    <row r="60" spans="2:11" x14ac:dyDescent="0.25">
      <c r="B60" s="100" t="s">
        <v>20</v>
      </c>
      <c r="C60" s="101"/>
      <c r="D60" s="101"/>
      <c r="E60" s="102"/>
      <c r="F60" s="27">
        <v>3.48</v>
      </c>
      <c r="G60" s="28" t="s">
        <v>2</v>
      </c>
      <c r="H60" s="31">
        <f>$D$10</f>
        <v>0</v>
      </c>
      <c r="I60" s="27">
        <f t="shared" ref="I60:I64" si="11">H60*F60</f>
        <v>0</v>
      </c>
      <c r="J60" s="52"/>
      <c r="K60" s="58"/>
    </row>
    <row r="61" spans="2:11" x14ac:dyDescent="0.25">
      <c r="B61" s="100" t="s">
        <v>21</v>
      </c>
      <c r="C61" s="101"/>
      <c r="D61" s="101"/>
      <c r="E61" s="102"/>
      <c r="F61" s="27">
        <v>3.48</v>
      </c>
      <c r="G61" s="28" t="s">
        <v>2</v>
      </c>
      <c r="H61" s="31">
        <v>0</v>
      </c>
      <c r="I61" s="27">
        <f t="shared" si="11"/>
        <v>0</v>
      </c>
      <c r="J61" s="52"/>
      <c r="K61" s="58"/>
    </row>
    <row r="62" spans="2:11" x14ac:dyDescent="0.25">
      <c r="B62" s="100" t="s">
        <v>22</v>
      </c>
      <c r="C62" s="101"/>
      <c r="D62" s="101"/>
      <c r="E62" s="102"/>
      <c r="F62" s="27">
        <v>0.56000000000000005</v>
      </c>
      <c r="G62" s="28" t="s">
        <v>2</v>
      </c>
      <c r="H62" s="31">
        <f>$D$8</f>
        <v>0</v>
      </c>
      <c r="I62" s="27">
        <f t="shared" si="11"/>
        <v>0</v>
      </c>
      <c r="J62" s="52"/>
      <c r="K62" s="58"/>
    </row>
    <row r="63" spans="2:11" x14ac:dyDescent="0.25">
      <c r="B63" s="100" t="s">
        <v>23</v>
      </c>
      <c r="C63" s="101"/>
      <c r="D63" s="101"/>
      <c r="E63" s="102"/>
      <c r="F63" s="27">
        <v>0.56000000000000005</v>
      </c>
      <c r="G63" s="28" t="s">
        <v>2</v>
      </c>
      <c r="H63" s="31">
        <v>0</v>
      </c>
      <c r="I63" s="27">
        <f t="shared" si="11"/>
        <v>0</v>
      </c>
      <c r="J63" s="52"/>
      <c r="K63" s="58"/>
    </row>
    <row r="64" spans="2:11" x14ac:dyDescent="0.25">
      <c r="B64" s="100" t="s">
        <v>65</v>
      </c>
      <c r="C64" s="101"/>
      <c r="D64" s="101"/>
      <c r="E64" s="102"/>
      <c r="F64" s="27">
        <v>0.45</v>
      </c>
      <c r="G64" s="28" t="s">
        <v>2</v>
      </c>
      <c r="H64" s="31">
        <f>$D$9</f>
        <v>0</v>
      </c>
      <c r="I64" s="27">
        <f t="shared" si="11"/>
        <v>0</v>
      </c>
      <c r="J64" s="52"/>
      <c r="K64" s="58"/>
    </row>
    <row r="65" spans="2:11" ht="15.75" thickBot="1" x14ac:dyDescent="0.3">
      <c r="B65" s="109" t="s">
        <v>24</v>
      </c>
      <c r="C65" s="110"/>
      <c r="D65" s="110"/>
      <c r="E65" s="110"/>
      <c r="F65" s="110"/>
      <c r="G65" s="110"/>
      <c r="H65" s="111"/>
      <c r="I65" s="7">
        <f>SUM(I52:I64)</f>
        <v>123275</v>
      </c>
      <c r="J65" s="51"/>
      <c r="K65" s="59"/>
    </row>
    <row r="66" spans="2:11" x14ac:dyDescent="0.25">
      <c r="B66" s="98"/>
      <c r="C66" s="98"/>
      <c r="D66" s="98"/>
      <c r="E66" s="98"/>
      <c r="F66" s="98"/>
      <c r="G66" s="98"/>
      <c r="H66" s="98"/>
      <c r="I66" s="98"/>
      <c r="J66" s="98"/>
      <c r="K66" s="98"/>
    </row>
    <row r="67" spans="2:11" x14ac:dyDescent="0.25">
      <c r="B67" s="103" t="s">
        <v>25</v>
      </c>
      <c r="C67" s="104"/>
      <c r="D67" s="104"/>
      <c r="E67" s="104"/>
      <c r="F67" s="104"/>
      <c r="G67" s="104"/>
      <c r="H67" s="104"/>
      <c r="I67" s="104"/>
      <c r="J67" s="104"/>
      <c r="K67" s="105"/>
    </row>
    <row r="68" spans="2:11" x14ac:dyDescent="0.25">
      <c r="B68" s="106" t="s">
        <v>28</v>
      </c>
      <c r="C68" s="107"/>
      <c r="D68" s="107"/>
      <c r="E68" s="108"/>
      <c r="F68" s="27">
        <v>20000</v>
      </c>
      <c r="G68" s="28" t="s">
        <v>26</v>
      </c>
      <c r="H68" s="30">
        <v>1</v>
      </c>
      <c r="I68" s="27">
        <f t="shared" ref="I68:I74" si="12">H68*F68</f>
        <v>20000</v>
      </c>
      <c r="J68" s="52"/>
      <c r="K68" s="63" t="s">
        <v>27</v>
      </c>
    </row>
    <row r="69" spans="2:11" x14ac:dyDescent="0.25">
      <c r="B69" s="100" t="s">
        <v>29</v>
      </c>
      <c r="C69" s="101"/>
      <c r="D69" s="101"/>
      <c r="E69" s="102"/>
      <c r="F69" s="27">
        <v>0</v>
      </c>
      <c r="G69" s="28" t="s">
        <v>26</v>
      </c>
      <c r="H69" s="30">
        <v>1</v>
      </c>
      <c r="I69" s="27">
        <f t="shared" si="12"/>
        <v>0</v>
      </c>
      <c r="J69" s="52"/>
      <c r="K69" s="63" t="s">
        <v>27</v>
      </c>
    </row>
    <row r="70" spans="2:11" x14ac:dyDescent="0.25">
      <c r="B70" s="34" t="s">
        <v>30</v>
      </c>
      <c r="C70" s="30"/>
      <c r="D70" s="30" t="s">
        <v>16</v>
      </c>
      <c r="E70" s="30"/>
      <c r="F70" s="27">
        <v>0</v>
      </c>
      <c r="G70" s="28" t="s">
        <v>26</v>
      </c>
      <c r="H70" s="30">
        <v>1</v>
      </c>
      <c r="I70" s="27">
        <f t="shared" si="12"/>
        <v>0</v>
      </c>
      <c r="J70" s="61">
        <v>3</v>
      </c>
      <c r="K70" s="63"/>
    </row>
    <row r="71" spans="2:11" x14ac:dyDescent="0.25">
      <c r="B71" s="100" t="s">
        <v>31</v>
      </c>
      <c r="C71" s="101"/>
      <c r="D71" s="101"/>
      <c r="E71" s="102"/>
      <c r="F71" s="35">
        <v>0.65</v>
      </c>
      <c r="G71" s="28" t="s">
        <v>32</v>
      </c>
      <c r="H71" s="36">
        <f>F70</f>
        <v>0</v>
      </c>
      <c r="I71" s="27">
        <f t="shared" si="12"/>
        <v>0</v>
      </c>
      <c r="J71" s="61">
        <v>3</v>
      </c>
      <c r="K71" s="63"/>
    </row>
    <row r="72" spans="2:11" x14ac:dyDescent="0.25">
      <c r="B72" s="100" t="s">
        <v>33</v>
      </c>
      <c r="C72" s="101"/>
      <c r="D72" s="101"/>
      <c r="E72" s="102"/>
      <c r="F72" s="27">
        <v>2500</v>
      </c>
      <c r="G72" s="28" t="s">
        <v>26</v>
      </c>
      <c r="H72" s="30">
        <v>1</v>
      </c>
      <c r="I72" s="27">
        <f t="shared" si="12"/>
        <v>2500</v>
      </c>
      <c r="J72" s="52"/>
      <c r="K72" s="63"/>
    </row>
    <row r="73" spans="2:11" x14ac:dyDescent="0.25">
      <c r="B73" s="100" t="s">
        <v>34</v>
      </c>
      <c r="C73" s="101"/>
      <c r="D73" s="101"/>
      <c r="E73" s="102"/>
      <c r="F73" s="27">
        <v>2500</v>
      </c>
      <c r="G73" s="28" t="s">
        <v>35</v>
      </c>
      <c r="H73" s="30">
        <v>2</v>
      </c>
      <c r="I73" s="27">
        <f t="shared" si="12"/>
        <v>5000</v>
      </c>
      <c r="J73" s="52"/>
      <c r="K73" s="63"/>
    </row>
    <row r="74" spans="2:11" x14ac:dyDescent="0.25">
      <c r="B74" s="115" t="s">
        <v>36</v>
      </c>
      <c r="C74" s="116"/>
      <c r="D74" s="116"/>
      <c r="E74" s="117"/>
      <c r="F74" s="37">
        <v>2.5000000000000001E-2</v>
      </c>
      <c r="G74" s="28" t="s">
        <v>32</v>
      </c>
      <c r="H74" s="36">
        <f>SUM(I68:I73)</f>
        <v>27500</v>
      </c>
      <c r="I74" s="27">
        <f t="shared" si="12"/>
        <v>687.5</v>
      </c>
      <c r="J74" s="52"/>
      <c r="K74" s="63"/>
    </row>
    <row r="75" spans="2:11" ht="15.75" thickBot="1" x14ac:dyDescent="0.3">
      <c r="B75" s="109" t="s">
        <v>37</v>
      </c>
      <c r="C75" s="110"/>
      <c r="D75" s="110"/>
      <c r="E75" s="110"/>
      <c r="F75" s="110"/>
      <c r="G75" s="110"/>
      <c r="H75" s="111"/>
      <c r="I75" s="8">
        <f>SUM(I68:I74)</f>
        <v>28187.5</v>
      </c>
      <c r="J75" s="53"/>
      <c r="K75" s="59"/>
    </row>
    <row r="76" spans="2:11" x14ac:dyDescent="0.25">
      <c r="B76" s="98"/>
      <c r="C76" s="98"/>
      <c r="D76" s="98"/>
      <c r="E76" s="98"/>
      <c r="F76" s="98"/>
      <c r="G76" s="98"/>
      <c r="H76" s="98"/>
      <c r="I76" s="98"/>
      <c r="J76" s="98"/>
      <c r="K76" s="98"/>
    </row>
    <row r="77" spans="2:11" ht="15.75" thickBot="1" x14ac:dyDescent="0.3">
      <c r="B77" s="10"/>
      <c r="C77" s="10"/>
      <c r="D77" s="10"/>
      <c r="E77" s="10"/>
      <c r="F77" s="11"/>
      <c r="G77" s="11"/>
      <c r="H77" s="11"/>
      <c r="I77" s="12"/>
      <c r="J77" s="12"/>
    </row>
    <row r="78" spans="2:11" ht="15.75" thickBot="1" x14ac:dyDescent="0.3">
      <c r="B78" s="118"/>
      <c r="C78" s="119"/>
      <c r="D78" s="119"/>
      <c r="E78" s="119"/>
      <c r="F78" s="119"/>
      <c r="G78" s="119"/>
      <c r="H78" s="120"/>
      <c r="I78" s="13"/>
      <c r="J78" s="66"/>
      <c r="K78" s="65"/>
    </row>
    <row r="79" spans="2:11" ht="15.75" thickBot="1" x14ac:dyDescent="0.3">
      <c r="B79" s="112" t="s">
        <v>54</v>
      </c>
      <c r="C79" s="113"/>
      <c r="D79" s="113"/>
      <c r="E79" s="113"/>
      <c r="F79" s="113"/>
      <c r="G79" s="113"/>
      <c r="H79" s="114"/>
      <c r="I79" s="15">
        <f>I42+I65+I75</f>
        <v>151462.5</v>
      </c>
      <c r="J79" s="54"/>
      <c r="K79" s="16"/>
    </row>
    <row r="80" spans="2:11" ht="15.75" thickBot="1" x14ac:dyDescent="0.3">
      <c r="B80" s="82" t="s">
        <v>55</v>
      </c>
      <c r="C80" s="83"/>
      <c r="D80" s="83"/>
      <c r="E80" s="83"/>
      <c r="F80" s="83"/>
      <c r="G80" s="83"/>
      <c r="H80" s="84"/>
      <c r="I80" s="24">
        <f>I49</f>
        <v>0</v>
      </c>
      <c r="J80" s="55"/>
      <c r="K80" s="25"/>
    </row>
  </sheetData>
  <mergeCells count="69">
    <mergeCell ref="B32:E32"/>
    <mergeCell ref="B31:E31"/>
    <mergeCell ref="B36:E36"/>
    <mergeCell ref="B37:E37"/>
    <mergeCell ref="B38:E38"/>
    <mergeCell ref="B1:F1"/>
    <mergeCell ref="B2:F2"/>
    <mergeCell ref="B3:F3"/>
    <mergeCell ref="B4:F4"/>
    <mergeCell ref="B6:C6"/>
    <mergeCell ref="B8:C8"/>
    <mergeCell ref="B9:C9"/>
    <mergeCell ref="B10:C10"/>
    <mergeCell ref="B29:E29"/>
    <mergeCell ref="B30:E30"/>
    <mergeCell ref="B25:E25"/>
    <mergeCell ref="B26:E26"/>
    <mergeCell ref="B27:E27"/>
    <mergeCell ref="B39:E39"/>
    <mergeCell ref="B50:K50"/>
    <mergeCell ref="B49:H49"/>
    <mergeCell ref="B62:E62"/>
    <mergeCell ref="B63:E63"/>
    <mergeCell ref="B44:K44"/>
    <mergeCell ref="B45:E45"/>
    <mergeCell ref="B40:E40"/>
    <mergeCell ref="B41:E41"/>
    <mergeCell ref="B42:H42"/>
    <mergeCell ref="B51:K51"/>
    <mergeCell ref="B47:E47"/>
    <mergeCell ref="B48:E48"/>
    <mergeCell ref="B52:E52"/>
    <mergeCell ref="B56:E56"/>
    <mergeCell ref="B57:E57"/>
    <mergeCell ref="B64:E64"/>
    <mergeCell ref="B65:H65"/>
    <mergeCell ref="B66:K66"/>
    <mergeCell ref="B79:H79"/>
    <mergeCell ref="B68:E68"/>
    <mergeCell ref="B69:E69"/>
    <mergeCell ref="B71:E71"/>
    <mergeCell ref="B72:E72"/>
    <mergeCell ref="B73:E73"/>
    <mergeCell ref="B74:E74"/>
    <mergeCell ref="B75:H75"/>
    <mergeCell ref="B76:K76"/>
    <mergeCell ref="B78:H78"/>
    <mergeCell ref="B60:E60"/>
    <mergeCell ref="B55:E55"/>
    <mergeCell ref="B58:E58"/>
    <mergeCell ref="B59:E59"/>
    <mergeCell ref="B53:E53"/>
    <mergeCell ref="B54:E54"/>
    <mergeCell ref="B80:H80"/>
    <mergeCell ref="B46:E46"/>
    <mergeCell ref="B12:D12"/>
    <mergeCell ref="B20:E20"/>
    <mergeCell ref="B21:K21"/>
    <mergeCell ref="B22:E22"/>
    <mergeCell ref="B23:E23"/>
    <mergeCell ref="B24:E24"/>
    <mergeCell ref="B18:G18"/>
    <mergeCell ref="B43:K43"/>
    <mergeCell ref="B61:E61"/>
    <mergeCell ref="B33:E33"/>
    <mergeCell ref="B35:E35"/>
    <mergeCell ref="B34:E34"/>
    <mergeCell ref="B28:E28"/>
    <mergeCell ref="B67:K67"/>
  </mergeCells>
  <pageMargins left="0.7" right="0.7" top="0.75" bottom="0.75" header="0.3" footer="0.3"/>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70"/>
  <sheetViews>
    <sheetView topLeftCell="A3" workbookViewId="0">
      <selection activeCell="E8" sqref="E8"/>
    </sheetView>
  </sheetViews>
  <sheetFormatPr defaultRowHeight="15" x14ac:dyDescent="0.25"/>
  <cols>
    <col min="1" max="1" width="3.28515625" customWidth="1"/>
    <col min="2" max="2" width="9.140625" customWidth="1"/>
    <col min="3" max="3" width="20.7109375" customWidth="1"/>
    <col min="4" max="4" width="13" customWidth="1"/>
    <col min="5" max="5" width="9.140625" customWidth="1"/>
    <col min="6" max="6" width="15.7109375" customWidth="1"/>
    <col min="8" max="8" width="16.5703125" customWidth="1"/>
    <col min="9" max="9" width="17.5703125" customWidth="1"/>
    <col min="10" max="10" width="24.85546875" customWidth="1"/>
  </cols>
  <sheetData>
    <row r="1" spans="2:10" ht="18" x14ac:dyDescent="0.25">
      <c r="B1" s="124" t="s">
        <v>75</v>
      </c>
      <c r="C1" s="124"/>
      <c r="D1" s="124"/>
      <c r="E1" s="124"/>
      <c r="F1" s="124"/>
      <c r="J1" s="1"/>
    </row>
    <row r="2" spans="2:10" ht="18" x14ac:dyDescent="0.25">
      <c r="B2" s="124" t="s">
        <v>38</v>
      </c>
      <c r="C2" s="124"/>
      <c r="D2" s="124"/>
      <c r="E2" s="124"/>
      <c r="F2" s="124"/>
    </row>
    <row r="3" spans="2:10" ht="18" x14ac:dyDescent="0.25">
      <c r="B3" s="124" t="s">
        <v>89</v>
      </c>
      <c r="C3" s="124"/>
      <c r="D3" s="124"/>
      <c r="E3" s="124"/>
      <c r="F3" s="124"/>
    </row>
    <row r="4" spans="2:10" ht="18" x14ac:dyDescent="0.25">
      <c r="B4" s="124" t="s">
        <v>100</v>
      </c>
      <c r="C4" s="124"/>
      <c r="D4" s="124"/>
      <c r="E4" s="124"/>
      <c r="F4" s="124"/>
    </row>
    <row r="5" spans="2:10" ht="15.75" x14ac:dyDescent="0.25">
      <c r="B5" s="43"/>
    </row>
    <row r="6" spans="2:10" ht="18.75" x14ac:dyDescent="0.3">
      <c r="B6" s="121" t="s">
        <v>0</v>
      </c>
      <c r="C6" s="121"/>
      <c r="D6" s="2">
        <v>0</v>
      </c>
      <c r="E6" s="2" t="s">
        <v>1</v>
      </c>
    </row>
    <row r="7" spans="2:10" ht="18.75" x14ac:dyDescent="0.3">
      <c r="B7" s="38" t="s">
        <v>7</v>
      </c>
      <c r="C7" s="38"/>
      <c r="D7" s="2">
        <v>0</v>
      </c>
      <c r="E7" s="2" t="s">
        <v>97</v>
      </c>
      <c r="F7" t="s">
        <v>96</v>
      </c>
    </row>
    <row r="8" spans="2:10" ht="18.75" x14ac:dyDescent="0.3">
      <c r="B8" s="121" t="s">
        <v>3</v>
      </c>
      <c r="C8" s="121"/>
      <c r="D8" s="77">
        <v>0</v>
      </c>
      <c r="E8" s="2" t="s">
        <v>2</v>
      </c>
    </row>
    <row r="10" spans="2:10" ht="15.75" thickBot="1" x14ac:dyDescent="0.3">
      <c r="B10" s="87" t="s">
        <v>4</v>
      </c>
      <c r="C10" s="87"/>
      <c r="D10" s="87"/>
    </row>
    <row r="11" spans="2:10" x14ac:dyDescent="0.25">
      <c r="B11" s="17"/>
      <c r="C11" s="20" t="s">
        <v>105</v>
      </c>
      <c r="D11" s="47" t="s">
        <v>43</v>
      </c>
      <c r="E11" s="47" t="s">
        <v>44</v>
      </c>
      <c r="F11" s="47" t="s">
        <v>45</v>
      </c>
      <c r="G11" s="47" t="s">
        <v>46</v>
      </c>
      <c r="H11" s="21" t="s">
        <v>49</v>
      </c>
    </row>
    <row r="12" spans="2:10" x14ac:dyDescent="0.25">
      <c r="B12" s="18" t="s">
        <v>52</v>
      </c>
      <c r="C12" s="22">
        <v>0</v>
      </c>
      <c r="D12" s="48">
        <v>0</v>
      </c>
      <c r="E12" s="48">
        <v>0</v>
      </c>
      <c r="F12" s="48">
        <v>0</v>
      </c>
      <c r="G12" s="48">
        <v>0</v>
      </c>
      <c r="H12" s="23">
        <f>SUM(C12:G12)</f>
        <v>0</v>
      </c>
    </row>
    <row r="13" spans="2:10" x14ac:dyDescent="0.25">
      <c r="B13" s="18" t="s">
        <v>48</v>
      </c>
      <c r="C13" s="22">
        <v>10</v>
      </c>
      <c r="D13" s="48">
        <v>0</v>
      </c>
      <c r="E13" s="48">
        <v>0</v>
      </c>
      <c r="F13" s="48">
        <v>0</v>
      </c>
      <c r="G13" s="48">
        <v>0</v>
      </c>
      <c r="H13" s="23">
        <f>SUM(C13:G13)</f>
        <v>10</v>
      </c>
    </row>
    <row r="14" spans="2:10" x14ac:dyDescent="0.25">
      <c r="B14" s="18" t="s">
        <v>95</v>
      </c>
      <c r="C14" s="22">
        <v>10</v>
      </c>
      <c r="D14" s="48">
        <v>0</v>
      </c>
      <c r="E14" s="48">
        <v>0</v>
      </c>
      <c r="F14" s="48">
        <v>0</v>
      </c>
      <c r="G14" s="48">
        <v>0</v>
      </c>
      <c r="H14" s="46">
        <f>SUM(C14:G14)</f>
        <v>10</v>
      </c>
    </row>
    <row r="15" spans="2:10" x14ac:dyDescent="0.25">
      <c r="B15" s="45" t="s">
        <v>103</v>
      </c>
      <c r="C15" s="22">
        <v>10</v>
      </c>
      <c r="D15" s="48"/>
      <c r="E15" s="48"/>
      <c r="F15" s="48"/>
      <c r="G15" s="48"/>
      <c r="H15" s="46">
        <f>SUM(C15:G15)</f>
        <v>10</v>
      </c>
    </row>
    <row r="16" spans="2:10" x14ac:dyDescent="0.25">
      <c r="B16" s="45" t="s">
        <v>104</v>
      </c>
      <c r="C16" s="22">
        <v>10</v>
      </c>
      <c r="D16" s="48"/>
      <c r="E16" s="48"/>
      <c r="F16" s="48"/>
      <c r="G16" s="48"/>
      <c r="H16" s="46">
        <f>SUM(C16:G16)</f>
        <v>10</v>
      </c>
    </row>
    <row r="17" spans="2:10" ht="15.75" thickBot="1" x14ac:dyDescent="0.3">
      <c r="B17" s="95"/>
      <c r="C17" s="96"/>
      <c r="D17" s="96"/>
      <c r="E17" s="96"/>
      <c r="F17" s="96"/>
      <c r="G17" s="97"/>
      <c r="H17" s="19">
        <f>SUM(H12:H16)</f>
        <v>40</v>
      </c>
    </row>
    <row r="18" spans="2:10" ht="15.75" thickBot="1" x14ac:dyDescent="0.3"/>
    <row r="19" spans="2:10" x14ac:dyDescent="0.25">
      <c r="B19" s="88"/>
      <c r="C19" s="89"/>
      <c r="D19" s="89"/>
      <c r="E19" s="89"/>
      <c r="F19" s="3" t="s">
        <v>5</v>
      </c>
      <c r="G19" s="3" t="s">
        <v>6</v>
      </c>
      <c r="H19" s="3" t="s">
        <v>7</v>
      </c>
      <c r="I19" s="3" t="s">
        <v>8</v>
      </c>
      <c r="J19" s="4" t="s">
        <v>9</v>
      </c>
    </row>
    <row r="20" spans="2:10" x14ac:dyDescent="0.25">
      <c r="B20" s="90" t="s">
        <v>40</v>
      </c>
      <c r="C20" s="91"/>
      <c r="D20" s="91"/>
      <c r="E20" s="91"/>
      <c r="F20" s="92"/>
      <c r="G20" s="92"/>
      <c r="H20" s="92"/>
      <c r="I20" s="92"/>
      <c r="J20" s="94"/>
    </row>
    <row r="21" spans="2:10" x14ac:dyDescent="0.25">
      <c r="B21" s="85" t="s">
        <v>76</v>
      </c>
      <c r="C21" s="86"/>
      <c r="D21" s="86"/>
      <c r="E21" s="86"/>
      <c r="F21" s="27">
        <v>1801.22</v>
      </c>
      <c r="G21" s="28" t="s">
        <v>10</v>
      </c>
      <c r="H21" s="29">
        <f>$D$7</f>
        <v>0</v>
      </c>
      <c r="I21" s="5">
        <f t="shared" ref="I21:I28" si="0">H21*F21</f>
        <v>0</v>
      </c>
      <c r="J21" s="6"/>
    </row>
    <row r="22" spans="2:10" x14ac:dyDescent="0.25">
      <c r="B22" s="85" t="s">
        <v>77</v>
      </c>
      <c r="C22" s="86"/>
      <c r="D22" s="86"/>
      <c r="E22" s="86"/>
      <c r="F22" s="27">
        <v>1732.24</v>
      </c>
      <c r="G22" s="28" t="s">
        <v>10</v>
      </c>
      <c r="H22" s="29">
        <f t="shared" ref="H22" si="1">$D$7</f>
        <v>0</v>
      </c>
      <c r="I22" s="5">
        <f t="shared" si="0"/>
        <v>0</v>
      </c>
      <c r="J22" s="6"/>
    </row>
    <row r="23" spans="2:10" x14ac:dyDescent="0.25">
      <c r="B23" s="100" t="s">
        <v>129</v>
      </c>
      <c r="C23" s="101"/>
      <c r="D23" s="101"/>
      <c r="E23" s="102"/>
      <c r="F23" s="27">
        <v>0.41099999999999998</v>
      </c>
      <c r="G23" s="32" t="s">
        <v>2</v>
      </c>
      <c r="H23" s="29">
        <f>D8</f>
        <v>0</v>
      </c>
      <c r="I23" s="5">
        <f t="shared" si="0"/>
        <v>0</v>
      </c>
      <c r="J23" s="6"/>
    </row>
    <row r="24" spans="2:10" x14ac:dyDescent="0.25">
      <c r="B24" s="71" t="s">
        <v>130</v>
      </c>
      <c r="C24" s="72"/>
      <c r="D24" s="72"/>
      <c r="E24" s="73"/>
      <c r="F24" s="27">
        <v>0.48</v>
      </c>
      <c r="G24" s="32" t="s">
        <v>2</v>
      </c>
      <c r="H24" s="29">
        <f>D8</f>
        <v>0</v>
      </c>
      <c r="I24" s="5">
        <f t="shared" si="0"/>
        <v>0</v>
      </c>
      <c r="J24" s="6"/>
    </row>
    <row r="25" spans="2:10" x14ac:dyDescent="0.25">
      <c r="B25" s="71" t="s">
        <v>131</v>
      </c>
      <c r="C25" s="72"/>
      <c r="D25" s="72"/>
      <c r="E25" s="73"/>
      <c r="F25" s="27">
        <v>1.0999999999999999E-2</v>
      </c>
      <c r="G25" s="32" t="s">
        <v>2</v>
      </c>
      <c r="H25" s="29">
        <f>D8</f>
        <v>0</v>
      </c>
      <c r="I25" s="5">
        <f t="shared" si="0"/>
        <v>0</v>
      </c>
      <c r="J25" s="6"/>
    </row>
    <row r="26" spans="2:10" x14ac:dyDescent="0.25">
      <c r="B26" s="100" t="s">
        <v>85</v>
      </c>
      <c r="C26" s="101"/>
      <c r="D26" s="101"/>
      <c r="E26" s="102"/>
      <c r="F26" s="27">
        <v>333.77</v>
      </c>
      <c r="G26" s="28" t="s">
        <v>10</v>
      </c>
      <c r="H26" s="29">
        <f>$D$7</f>
        <v>0</v>
      </c>
      <c r="I26" s="5">
        <f t="shared" si="0"/>
        <v>0</v>
      </c>
      <c r="J26" s="6"/>
    </row>
    <row r="27" spans="2:10" x14ac:dyDescent="0.25">
      <c r="B27" s="100" t="s">
        <v>86</v>
      </c>
      <c r="C27" s="101"/>
      <c r="D27" s="101"/>
      <c r="E27" s="102"/>
      <c r="F27" s="27">
        <v>152.43</v>
      </c>
      <c r="G27" s="28" t="s">
        <v>10</v>
      </c>
      <c r="H27" s="29">
        <f>$D$7</f>
        <v>0</v>
      </c>
      <c r="I27" s="5">
        <f t="shared" si="0"/>
        <v>0</v>
      </c>
      <c r="J27" s="6"/>
    </row>
    <row r="28" spans="2:10" x14ac:dyDescent="0.25">
      <c r="B28" s="100" t="s">
        <v>120</v>
      </c>
      <c r="C28" s="101"/>
      <c r="D28" s="101"/>
      <c r="E28" s="102"/>
      <c r="F28" s="27">
        <v>4625</v>
      </c>
      <c r="G28" s="30" t="s">
        <v>92</v>
      </c>
      <c r="H28" s="80">
        <f>D6</f>
        <v>0</v>
      </c>
      <c r="I28" s="5">
        <f t="shared" si="0"/>
        <v>0</v>
      </c>
      <c r="J28" s="6"/>
    </row>
    <row r="29" spans="2:10" x14ac:dyDescent="0.25">
      <c r="B29" s="85" t="s">
        <v>57</v>
      </c>
      <c r="C29" s="86"/>
      <c r="D29" s="86"/>
      <c r="E29" s="86"/>
      <c r="F29" s="27">
        <v>8938.25</v>
      </c>
      <c r="G29" s="28" t="s">
        <v>10</v>
      </c>
      <c r="H29" s="29">
        <f>$D$7</f>
        <v>0</v>
      </c>
      <c r="I29" s="5">
        <f t="shared" ref="I29:I31" si="2">H29*F29</f>
        <v>0</v>
      </c>
      <c r="J29" s="6"/>
    </row>
    <row r="30" spans="2:10" x14ac:dyDescent="0.25">
      <c r="B30" s="85" t="s">
        <v>14</v>
      </c>
      <c r="C30" s="86"/>
      <c r="D30" s="86"/>
      <c r="E30" s="86"/>
      <c r="F30" s="27">
        <v>3896.16</v>
      </c>
      <c r="G30" s="28" t="s">
        <v>10</v>
      </c>
      <c r="H30" s="29">
        <f t="shared" ref="H30:H31" si="3">$D$7</f>
        <v>0</v>
      </c>
      <c r="I30" s="5">
        <f t="shared" si="2"/>
        <v>0</v>
      </c>
      <c r="J30" s="6"/>
    </row>
    <row r="31" spans="2:10" x14ac:dyDescent="0.25">
      <c r="B31" s="85" t="s">
        <v>15</v>
      </c>
      <c r="C31" s="86"/>
      <c r="D31" s="86" t="s">
        <v>16</v>
      </c>
      <c r="E31" s="86"/>
      <c r="F31" s="27">
        <v>5856.48</v>
      </c>
      <c r="G31" s="28" t="s">
        <v>10</v>
      </c>
      <c r="H31" s="29">
        <f t="shared" si="3"/>
        <v>0</v>
      </c>
      <c r="I31" s="5">
        <f t="shared" si="2"/>
        <v>0</v>
      </c>
      <c r="J31" s="6"/>
    </row>
    <row r="32" spans="2:10" ht="15.75" thickBot="1" x14ac:dyDescent="0.3">
      <c r="B32" s="109" t="s">
        <v>41</v>
      </c>
      <c r="C32" s="110"/>
      <c r="D32" s="110"/>
      <c r="E32" s="110"/>
      <c r="F32" s="110"/>
      <c r="G32" s="110"/>
      <c r="H32" s="111"/>
      <c r="I32" s="51">
        <f>SUM(I21:I31)</f>
        <v>0</v>
      </c>
      <c r="J32" s="59" t="s">
        <v>118</v>
      </c>
    </row>
    <row r="33" spans="2:10" x14ac:dyDescent="0.25">
      <c r="B33" s="98"/>
      <c r="C33" s="98"/>
      <c r="D33" s="98"/>
      <c r="E33" s="98"/>
      <c r="F33" s="98"/>
      <c r="G33" s="98"/>
      <c r="H33" s="98"/>
      <c r="I33" s="98"/>
      <c r="J33" s="98"/>
    </row>
    <row r="34" spans="2:10" x14ac:dyDescent="0.25">
      <c r="B34" s="103" t="s">
        <v>50</v>
      </c>
      <c r="C34" s="104"/>
      <c r="D34" s="104"/>
      <c r="E34" s="104"/>
      <c r="F34" s="104"/>
      <c r="G34" s="104"/>
      <c r="H34" s="104"/>
      <c r="I34" s="104"/>
      <c r="J34" s="105"/>
    </row>
    <row r="35" spans="2:10" x14ac:dyDescent="0.25">
      <c r="B35" s="100" t="s">
        <v>11</v>
      </c>
      <c r="C35" s="101"/>
      <c r="D35" s="101"/>
      <c r="E35" s="102"/>
      <c r="F35" s="27">
        <v>372.08</v>
      </c>
      <c r="G35" s="28" t="s">
        <v>10</v>
      </c>
      <c r="H35" s="29">
        <f>$D$7</f>
        <v>0</v>
      </c>
      <c r="I35" s="27">
        <f t="shared" ref="I35" si="4">H35*F35</f>
        <v>0</v>
      </c>
      <c r="J35" s="26" t="s">
        <v>12</v>
      </c>
    </row>
    <row r="36" spans="2:10" ht="15.75" thickBot="1" x14ac:dyDescent="0.3">
      <c r="B36" s="109" t="s">
        <v>53</v>
      </c>
      <c r="C36" s="110"/>
      <c r="D36" s="110"/>
      <c r="E36" s="110"/>
      <c r="F36" s="110"/>
      <c r="G36" s="110"/>
      <c r="H36" s="111"/>
      <c r="I36" s="7">
        <f>SUM(I35:I35)</f>
        <v>0</v>
      </c>
      <c r="J36" s="9"/>
    </row>
    <row r="38" spans="2:10" x14ac:dyDescent="0.25">
      <c r="B38" s="103" t="s">
        <v>82</v>
      </c>
      <c r="C38" s="104"/>
      <c r="D38" s="104"/>
      <c r="E38" s="104"/>
      <c r="F38" s="104"/>
      <c r="G38" s="104"/>
      <c r="H38" s="104"/>
      <c r="I38" s="104"/>
      <c r="J38" s="105"/>
    </row>
    <row r="39" spans="2:10" x14ac:dyDescent="0.25">
      <c r="B39" s="125" t="s">
        <v>83</v>
      </c>
      <c r="C39" s="122"/>
      <c r="D39" s="122"/>
      <c r="E39" s="123"/>
      <c r="F39" s="39">
        <v>154.87</v>
      </c>
      <c r="G39" s="40" t="s">
        <v>101</v>
      </c>
      <c r="H39" s="41">
        <f>$D$7</f>
        <v>0</v>
      </c>
      <c r="I39" s="39">
        <f>H39*F39</f>
        <v>0</v>
      </c>
      <c r="J39" s="42" t="s">
        <v>12</v>
      </c>
    </row>
    <row r="40" spans="2:10" ht="15.75" thickBot="1" x14ac:dyDescent="0.3">
      <c r="B40" s="109" t="s">
        <v>84</v>
      </c>
      <c r="C40" s="110"/>
      <c r="D40" s="110"/>
      <c r="E40" s="110"/>
      <c r="F40" s="110"/>
      <c r="G40" s="110"/>
      <c r="H40" s="111"/>
      <c r="I40" s="7">
        <f>SUM(I39)</f>
        <v>0</v>
      </c>
      <c r="J40" s="9"/>
    </row>
    <row r="42" spans="2:10" x14ac:dyDescent="0.25">
      <c r="B42" s="103" t="s">
        <v>90</v>
      </c>
      <c r="C42" s="104"/>
      <c r="D42" s="104"/>
      <c r="E42" s="104"/>
      <c r="F42" s="104"/>
      <c r="G42" s="104"/>
      <c r="H42" s="104"/>
      <c r="I42" s="104"/>
      <c r="J42" s="105"/>
    </row>
    <row r="43" spans="2:10" x14ac:dyDescent="0.25">
      <c r="B43" s="125" t="s">
        <v>91</v>
      </c>
      <c r="C43" s="122"/>
      <c r="D43" s="122"/>
      <c r="E43" s="123"/>
      <c r="F43" s="39">
        <v>27.38</v>
      </c>
      <c r="G43" s="40" t="s">
        <v>101</v>
      </c>
      <c r="H43" s="44">
        <f>$D$7</f>
        <v>0</v>
      </c>
      <c r="I43" s="39">
        <f>H43*F43</f>
        <v>0</v>
      </c>
      <c r="J43" s="42" t="s">
        <v>12</v>
      </c>
    </row>
    <row r="44" spans="2:10" ht="15.75" thickBot="1" x14ac:dyDescent="0.3">
      <c r="B44" s="109" t="s">
        <v>84</v>
      </c>
      <c r="C44" s="110"/>
      <c r="D44" s="110"/>
      <c r="E44" s="110"/>
      <c r="F44" s="110"/>
      <c r="G44" s="110"/>
      <c r="H44" s="111"/>
      <c r="I44" s="7">
        <f>SUM(I43)</f>
        <v>0</v>
      </c>
      <c r="J44" s="9"/>
    </row>
    <row r="47" spans="2:10" x14ac:dyDescent="0.25">
      <c r="B47" s="103" t="s">
        <v>51</v>
      </c>
      <c r="C47" s="104"/>
      <c r="D47" s="104"/>
      <c r="E47" s="104"/>
      <c r="F47" s="104"/>
      <c r="G47" s="104"/>
      <c r="H47" s="104"/>
      <c r="I47" s="104"/>
      <c r="J47" s="105"/>
    </row>
    <row r="48" spans="2:10" x14ac:dyDescent="0.25">
      <c r="B48" s="100" t="s">
        <v>17</v>
      </c>
      <c r="C48" s="101"/>
      <c r="D48" s="101"/>
      <c r="E48" s="102"/>
      <c r="F48" s="27">
        <v>0.92</v>
      </c>
      <c r="G48" s="28" t="s">
        <v>2</v>
      </c>
      <c r="H48" s="31">
        <f>$D$8</f>
        <v>0</v>
      </c>
      <c r="I48" s="27">
        <f t="shared" ref="I48:I53" si="5">H48*F48</f>
        <v>0</v>
      </c>
      <c r="J48" s="6"/>
    </row>
    <row r="49" spans="2:10" x14ac:dyDescent="0.25">
      <c r="B49" s="100" t="s">
        <v>18</v>
      </c>
      <c r="C49" s="101"/>
      <c r="D49" s="101"/>
      <c r="E49" s="102"/>
      <c r="F49" s="27">
        <v>3960</v>
      </c>
      <c r="G49" s="28" t="s">
        <v>10</v>
      </c>
      <c r="H49" s="29">
        <f>$H$12</f>
        <v>0</v>
      </c>
      <c r="I49" s="27">
        <f t="shared" si="5"/>
        <v>0</v>
      </c>
      <c r="J49" s="69">
        <v>1</v>
      </c>
    </row>
    <row r="50" spans="2:10" x14ac:dyDescent="0.25">
      <c r="B50" s="100" t="s">
        <v>19</v>
      </c>
      <c r="C50" s="101"/>
      <c r="D50" s="101"/>
      <c r="E50" s="102"/>
      <c r="F50" s="27">
        <v>5175</v>
      </c>
      <c r="G50" s="28" t="s">
        <v>10</v>
      </c>
      <c r="H50" s="29">
        <f>$H$13</f>
        <v>10</v>
      </c>
      <c r="I50" s="27">
        <f t="shared" si="5"/>
        <v>51750</v>
      </c>
      <c r="J50" s="69">
        <v>1</v>
      </c>
    </row>
    <row r="51" spans="2:10" x14ac:dyDescent="0.25">
      <c r="B51" s="100" t="s">
        <v>94</v>
      </c>
      <c r="C51" s="101"/>
      <c r="D51" s="101"/>
      <c r="E51" s="102"/>
      <c r="F51" s="27">
        <v>6388</v>
      </c>
      <c r="G51" s="28" t="s">
        <v>10</v>
      </c>
      <c r="H51" s="29">
        <f>$H$14</f>
        <v>10</v>
      </c>
      <c r="I51" s="27">
        <f t="shared" si="5"/>
        <v>63880</v>
      </c>
      <c r="J51" s="69">
        <v>1</v>
      </c>
    </row>
    <row r="52" spans="2:10" x14ac:dyDescent="0.25">
      <c r="B52" s="100" t="s">
        <v>102</v>
      </c>
      <c r="C52" s="101"/>
      <c r="D52" s="101"/>
      <c r="E52" s="102"/>
      <c r="F52" s="27">
        <v>7602</v>
      </c>
      <c r="G52" s="28" t="s">
        <v>10</v>
      </c>
      <c r="H52" s="29">
        <f>$C$15</f>
        <v>10</v>
      </c>
      <c r="I52" s="27">
        <f t="shared" si="5"/>
        <v>76020</v>
      </c>
      <c r="J52" s="69">
        <v>1</v>
      </c>
    </row>
    <row r="53" spans="2:10" x14ac:dyDescent="0.25">
      <c r="B53" s="100" t="s">
        <v>107</v>
      </c>
      <c r="C53" s="101"/>
      <c r="D53" s="101"/>
      <c r="E53" s="102"/>
      <c r="F53" s="27">
        <v>7430</v>
      </c>
      <c r="G53" s="28" t="s">
        <v>10</v>
      </c>
      <c r="H53" s="29">
        <f>$C$16</f>
        <v>10</v>
      </c>
      <c r="I53" s="27">
        <f t="shared" si="5"/>
        <v>74300</v>
      </c>
      <c r="J53" s="69">
        <v>1</v>
      </c>
    </row>
    <row r="54" spans="2:10" x14ac:dyDescent="0.25">
      <c r="B54" s="100" t="s">
        <v>20</v>
      </c>
      <c r="C54" s="101"/>
      <c r="D54" s="101"/>
      <c r="E54" s="102"/>
      <c r="F54" s="27">
        <v>3.48</v>
      </c>
      <c r="G54" s="28" t="s">
        <v>2</v>
      </c>
      <c r="H54" s="31">
        <f>$D$8</f>
        <v>0</v>
      </c>
      <c r="I54" s="27">
        <f t="shared" ref="I54" si="6">H54*F54</f>
        <v>0</v>
      </c>
      <c r="J54" s="6"/>
    </row>
    <row r="55" spans="2:10" ht="15.75" thickBot="1" x14ac:dyDescent="0.3">
      <c r="B55" s="109" t="s">
        <v>24</v>
      </c>
      <c r="C55" s="110"/>
      <c r="D55" s="110"/>
      <c r="E55" s="110"/>
      <c r="F55" s="110"/>
      <c r="G55" s="110"/>
      <c r="H55" s="111"/>
      <c r="I55" s="7">
        <f>SUM(I48:I54)</f>
        <v>265950</v>
      </c>
      <c r="J55" s="9"/>
    </row>
    <row r="56" spans="2:10" x14ac:dyDescent="0.25">
      <c r="B56" s="98"/>
      <c r="C56" s="98"/>
      <c r="D56" s="98"/>
      <c r="E56" s="98"/>
      <c r="F56" s="98"/>
      <c r="G56" s="98"/>
      <c r="H56" s="98"/>
      <c r="I56" s="98"/>
      <c r="J56" s="98"/>
    </row>
    <row r="57" spans="2:10" x14ac:dyDescent="0.25">
      <c r="B57" s="103" t="s">
        <v>25</v>
      </c>
      <c r="C57" s="104"/>
      <c r="D57" s="104"/>
      <c r="E57" s="104"/>
      <c r="F57" s="104"/>
      <c r="G57" s="104"/>
      <c r="H57" s="104"/>
      <c r="I57" s="104"/>
      <c r="J57" s="105"/>
    </row>
    <row r="58" spans="2:10" x14ac:dyDescent="0.25">
      <c r="B58" s="106" t="s">
        <v>28</v>
      </c>
      <c r="C58" s="107"/>
      <c r="D58" s="107"/>
      <c r="E58" s="108"/>
      <c r="F58" s="27">
        <v>20000</v>
      </c>
      <c r="G58" s="28" t="s">
        <v>26</v>
      </c>
      <c r="H58" s="30">
        <v>1</v>
      </c>
      <c r="I58" s="27">
        <f t="shared" ref="I58:I64" si="7">H58*F58</f>
        <v>20000</v>
      </c>
      <c r="J58" s="33" t="s">
        <v>27</v>
      </c>
    </row>
    <row r="59" spans="2:10" x14ac:dyDescent="0.25">
      <c r="B59" s="100" t="s">
        <v>29</v>
      </c>
      <c r="C59" s="101"/>
      <c r="D59" s="101"/>
      <c r="E59" s="102"/>
      <c r="F59" s="27">
        <v>0</v>
      </c>
      <c r="G59" s="28" t="s">
        <v>26</v>
      </c>
      <c r="H59" s="30">
        <v>1</v>
      </c>
      <c r="I59" s="27">
        <f t="shared" si="7"/>
        <v>0</v>
      </c>
      <c r="J59" s="33" t="s">
        <v>27</v>
      </c>
    </row>
    <row r="60" spans="2:10" x14ac:dyDescent="0.25">
      <c r="B60" s="34" t="s">
        <v>30</v>
      </c>
      <c r="C60" s="30"/>
      <c r="D60" s="30" t="s">
        <v>16</v>
      </c>
      <c r="E60" s="30"/>
      <c r="F60" s="27">
        <v>0</v>
      </c>
      <c r="G60" s="28" t="s">
        <v>26</v>
      </c>
      <c r="H60" s="30">
        <v>1</v>
      </c>
      <c r="I60" s="27">
        <f t="shared" si="7"/>
        <v>0</v>
      </c>
      <c r="J60" s="68">
        <v>2</v>
      </c>
    </row>
    <row r="61" spans="2:10" x14ac:dyDescent="0.25">
      <c r="B61" s="100" t="s">
        <v>31</v>
      </c>
      <c r="C61" s="101"/>
      <c r="D61" s="101"/>
      <c r="E61" s="102"/>
      <c r="F61" s="35">
        <v>0.65</v>
      </c>
      <c r="G61" s="28" t="s">
        <v>32</v>
      </c>
      <c r="H61" s="36">
        <f>F60</f>
        <v>0</v>
      </c>
      <c r="I61" s="27">
        <f t="shared" si="7"/>
        <v>0</v>
      </c>
      <c r="J61" s="68">
        <v>2</v>
      </c>
    </row>
    <row r="62" spans="2:10" x14ac:dyDescent="0.25">
      <c r="B62" s="100" t="s">
        <v>33</v>
      </c>
      <c r="C62" s="101"/>
      <c r="D62" s="101"/>
      <c r="E62" s="102"/>
      <c r="F62" s="27">
        <v>2500</v>
      </c>
      <c r="G62" s="28" t="s">
        <v>26</v>
      </c>
      <c r="H62" s="30">
        <v>1</v>
      </c>
      <c r="I62" s="27">
        <f t="shared" si="7"/>
        <v>2500</v>
      </c>
      <c r="J62" s="33"/>
    </row>
    <row r="63" spans="2:10" x14ac:dyDescent="0.25">
      <c r="B63" s="100" t="s">
        <v>34</v>
      </c>
      <c r="C63" s="101"/>
      <c r="D63" s="101"/>
      <c r="E63" s="102"/>
      <c r="F63" s="27">
        <v>2500</v>
      </c>
      <c r="G63" s="28" t="s">
        <v>35</v>
      </c>
      <c r="H63" s="30">
        <v>2</v>
      </c>
      <c r="I63" s="27">
        <f t="shared" si="7"/>
        <v>5000</v>
      </c>
      <c r="J63" s="33"/>
    </row>
    <row r="64" spans="2:10" x14ac:dyDescent="0.25">
      <c r="B64" s="115" t="s">
        <v>36</v>
      </c>
      <c r="C64" s="116"/>
      <c r="D64" s="116"/>
      <c r="E64" s="117"/>
      <c r="F64" s="37">
        <v>2.5000000000000001E-2</v>
      </c>
      <c r="G64" s="28" t="s">
        <v>32</v>
      </c>
      <c r="H64" s="36">
        <f>SUM(I58:I63)</f>
        <v>27500</v>
      </c>
      <c r="I64" s="27">
        <f t="shared" si="7"/>
        <v>687.5</v>
      </c>
      <c r="J64" s="33"/>
    </row>
    <row r="65" spans="2:10" ht="15.75" thickBot="1" x14ac:dyDescent="0.3">
      <c r="B65" s="109" t="s">
        <v>37</v>
      </c>
      <c r="C65" s="110"/>
      <c r="D65" s="110"/>
      <c r="E65" s="110"/>
      <c r="F65" s="110"/>
      <c r="G65" s="110"/>
      <c r="H65" s="111"/>
      <c r="I65" s="8">
        <f>SUM(I58:I64)</f>
        <v>28187.5</v>
      </c>
      <c r="J65" s="9"/>
    </row>
    <row r="66" spans="2:10" x14ac:dyDescent="0.25">
      <c r="B66" s="98"/>
      <c r="C66" s="98"/>
      <c r="D66" s="98"/>
      <c r="E66" s="98"/>
      <c r="F66" s="98"/>
      <c r="G66" s="98"/>
      <c r="H66" s="98"/>
      <c r="I66" s="98"/>
      <c r="J66" s="98"/>
    </row>
    <row r="67" spans="2:10" ht="15.75" thickBot="1" x14ac:dyDescent="0.3">
      <c r="B67" s="10"/>
      <c r="C67" s="10"/>
      <c r="D67" s="10"/>
      <c r="E67" s="10"/>
      <c r="F67" s="11"/>
      <c r="G67" s="11"/>
      <c r="H67" s="11"/>
      <c r="I67" s="12"/>
    </row>
    <row r="68" spans="2:10" ht="15.75" thickBot="1" x14ac:dyDescent="0.3">
      <c r="B68" s="118"/>
      <c r="C68" s="119"/>
      <c r="D68" s="119"/>
      <c r="E68" s="119"/>
      <c r="F68" s="119"/>
      <c r="G68" s="119"/>
      <c r="H68" s="120"/>
      <c r="I68" s="13"/>
      <c r="J68" s="14"/>
    </row>
    <row r="69" spans="2:10" ht="15.75" thickBot="1" x14ac:dyDescent="0.3">
      <c r="B69" s="112" t="s">
        <v>54</v>
      </c>
      <c r="C69" s="113"/>
      <c r="D69" s="113"/>
      <c r="E69" s="113"/>
      <c r="F69" s="113"/>
      <c r="G69" s="113"/>
      <c r="H69" s="114"/>
      <c r="I69" s="15">
        <f>I32+I55+I65</f>
        <v>294137.5</v>
      </c>
      <c r="J69" s="16"/>
    </row>
    <row r="70" spans="2:10" ht="15.75" thickBot="1" x14ac:dyDescent="0.3">
      <c r="B70" s="82" t="s">
        <v>55</v>
      </c>
      <c r="C70" s="83"/>
      <c r="D70" s="83"/>
      <c r="E70" s="83"/>
      <c r="F70" s="83"/>
      <c r="G70" s="83"/>
      <c r="H70" s="84"/>
      <c r="I70" s="24">
        <f>SUM(I36,I40,I44)</f>
        <v>0</v>
      </c>
      <c r="J70" s="25"/>
    </row>
  </sheetData>
  <mergeCells count="52">
    <mergeCell ref="B69:H69"/>
    <mergeCell ref="B70:H70"/>
    <mergeCell ref="B58:E58"/>
    <mergeCell ref="B59:E59"/>
    <mergeCell ref="B61:E61"/>
    <mergeCell ref="B62:E62"/>
    <mergeCell ref="B63:E63"/>
    <mergeCell ref="B64:E64"/>
    <mergeCell ref="B66:J66"/>
    <mergeCell ref="B68:H68"/>
    <mergeCell ref="B54:E54"/>
    <mergeCell ref="B47:J47"/>
    <mergeCell ref="B48:E48"/>
    <mergeCell ref="B43:E43"/>
    <mergeCell ref="B53:E53"/>
    <mergeCell ref="B49:E49"/>
    <mergeCell ref="B50:E50"/>
    <mergeCell ref="B51:E51"/>
    <mergeCell ref="B52:E52"/>
    <mergeCell ref="B44:H44"/>
    <mergeCell ref="B65:H65"/>
    <mergeCell ref="B30:E30"/>
    <mergeCell ref="B1:F1"/>
    <mergeCell ref="B2:F2"/>
    <mergeCell ref="B3:F3"/>
    <mergeCell ref="B4:F4"/>
    <mergeCell ref="B6:C6"/>
    <mergeCell ref="B32:H32"/>
    <mergeCell ref="B33:J33"/>
    <mergeCell ref="B34:J34"/>
    <mergeCell ref="B42:J42"/>
    <mergeCell ref="B35:E35"/>
    <mergeCell ref="B36:H36"/>
    <mergeCell ref="B38:J38"/>
    <mergeCell ref="B39:E39"/>
    <mergeCell ref="B40:H40"/>
    <mergeCell ref="B55:H55"/>
    <mergeCell ref="B56:J56"/>
    <mergeCell ref="B57:J57"/>
    <mergeCell ref="B8:C8"/>
    <mergeCell ref="B10:D10"/>
    <mergeCell ref="B17:G17"/>
    <mergeCell ref="B19:E19"/>
    <mergeCell ref="B29:E29"/>
    <mergeCell ref="B20:J20"/>
    <mergeCell ref="B21:E21"/>
    <mergeCell ref="B22:E22"/>
    <mergeCell ref="B23:E23"/>
    <mergeCell ref="B26:E26"/>
    <mergeCell ref="B27:E27"/>
    <mergeCell ref="B28:E28"/>
    <mergeCell ref="B31:E31"/>
  </mergeCells>
  <pageMargins left="0.7" right="0.7" top="0.75" bottom="0.75" header="0.3" footer="0.3"/>
  <pageSetup orientation="portrait" r:id="rId1"/>
  <ignoredErrors>
    <ignoredError sqref="H28"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69"/>
  <sheetViews>
    <sheetView workbookViewId="0">
      <selection activeCell="D9" sqref="D9"/>
    </sheetView>
  </sheetViews>
  <sheetFormatPr defaultRowHeight="15" x14ac:dyDescent="0.25"/>
  <cols>
    <col min="1" max="1" width="3.42578125" customWidth="1"/>
    <col min="3" max="3" width="18.85546875" customWidth="1"/>
    <col min="4" max="4" width="14.5703125" customWidth="1"/>
    <col min="5" max="5" width="18.140625" customWidth="1"/>
    <col min="6" max="6" width="13.5703125" customWidth="1"/>
    <col min="8" max="8" width="14" customWidth="1"/>
    <col min="9" max="9" width="16.7109375" customWidth="1"/>
    <col min="10" max="10" width="23.85546875" customWidth="1"/>
  </cols>
  <sheetData>
    <row r="1" spans="2:10" ht="18" x14ac:dyDescent="0.25">
      <c r="B1" s="124" t="s">
        <v>75</v>
      </c>
      <c r="C1" s="124"/>
      <c r="D1" s="124"/>
      <c r="E1" s="124"/>
      <c r="F1" s="124"/>
      <c r="J1" s="1"/>
    </row>
    <row r="2" spans="2:10" ht="18" x14ac:dyDescent="0.25">
      <c r="B2" s="124" t="s">
        <v>38</v>
      </c>
      <c r="C2" s="124"/>
      <c r="D2" s="124"/>
      <c r="E2" s="124"/>
      <c r="F2" s="124"/>
    </row>
    <row r="3" spans="2:10" ht="18" x14ac:dyDescent="0.25">
      <c r="B3" s="124" t="s">
        <v>89</v>
      </c>
      <c r="C3" s="124"/>
      <c r="D3" s="124"/>
      <c r="E3" s="124"/>
      <c r="F3" s="124"/>
    </row>
    <row r="4" spans="2:10" ht="18" x14ac:dyDescent="0.25">
      <c r="B4" s="124" t="s">
        <v>110</v>
      </c>
      <c r="C4" s="124"/>
      <c r="D4" s="124"/>
      <c r="E4" s="124"/>
      <c r="F4" s="124"/>
    </row>
    <row r="5" spans="2:10" ht="15.75" x14ac:dyDescent="0.25">
      <c r="B5" s="43"/>
    </row>
    <row r="6" spans="2:10" ht="18.75" x14ac:dyDescent="0.3">
      <c r="B6" s="121" t="s">
        <v>0</v>
      </c>
      <c r="C6" s="121"/>
      <c r="D6" s="2">
        <v>0</v>
      </c>
      <c r="E6" s="2" t="s">
        <v>1</v>
      </c>
    </row>
    <row r="7" spans="2:10" ht="18.75" x14ac:dyDescent="0.3">
      <c r="B7" s="38" t="s">
        <v>7</v>
      </c>
      <c r="C7" s="38"/>
      <c r="D7" s="74">
        <v>0</v>
      </c>
      <c r="E7" s="2" t="s">
        <v>97</v>
      </c>
      <c r="F7" t="s">
        <v>96</v>
      </c>
    </row>
    <row r="8" spans="2:10" ht="18.75" x14ac:dyDescent="0.3">
      <c r="B8" s="121" t="s">
        <v>3</v>
      </c>
      <c r="C8" s="121"/>
      <c r="D8" s="74">
        <v>0</v>
      </c>
      <c r="E8" s="2" t="s">
        <v>2</v>
      </c>
    </row>
    <row r="10" spans="2:10" ht="15.75" thickBot="1" x14ac:dyDescent="0.3">
      <c r="B10" s="87" t="s">
        <v>4</v>
      </c>
      <c r="C10" s="87"/>
      <c r="D10" s="87"/>
    </row>
    <row r="11" spans="2:10" x14ac:dyDescent="0.25">
      <c r="B11" s="17"/>
      <c r="C11" s="20" t="s">
        <v>105</v>
      </c>
      <c r="D11" s="47" t="s">
        <v>43</v>
      </c>
      <c r="E11" s="47" t="s">
        <v>44</v>
      </c>
      <c r="F11" s="47" t="s">
        <v>45</v>
      </c>
      <c r="G11" s="47" t="s">
        <v>46</v>
      </c>
      <c r="H11" s="21" t="s">
        <v>49</v>
      </c>
    </row>
    <row r="12" spans="2:10" x14ac:dyDescent="0.25">
      <c r="B12" s="18" t="s">
        <v>52</v>
      </c>
      <c r="C12" s="22">
        <v>0</v>
      </c>
      <c r="D12" s="48">
        <v>0</v>
      </c>
      <c r="E12" s="48">
        <v>0</v>
      </c>
      <c r="F12" s="48">
        <v>0</v>
      </c>
      <c r="G12" s="48">
        <v>0</v>
      </c>
      <c r="H12" s="23">
        <f>SUM(C12:G12)</f>
        <v>0</v>
      </c>
    </row>
    <row r="13" spans="2:10" x14ac:dyDescent="0.25">
      <c r="B13" s="18" t="s">
        <v>48</v>
      </c>
      <c r="C13" s="22">
        <v>0</v>
      </c>
      <c r="D13" s="48">
        <v>0</v>
      </c>
      <c r="E13" s="48">
        <v>0</v>
      </c>
      <c r="F13" s="48">
        <v>0</v>
      </c>
      <c r="G13" s="48">
        <v>0</v>
      </c>
      <c r="H13" s="23">
        <f>SUM(C13:G13)</f>
        <v>0</v>
      </c>
    </row>
    <row r="14" spans="2:10" x14ac:dyDescent="0.25">
      <c r="B14" s="18" t="s">
        <v>95</v>
      </c>
      <c r="C14" s="22">
        <v>0</v>
      </c>
      <c r="D14" s="48">
        <v>0</v>
      </c>
      <c r="E14" s="48">
        <v>0</v>
      </c>
      <c r="F14" s="48">
        <v>0</v>
      </c>
      <c r="G14" s="48">
        <v>0</v>
      </c>
      <c r="H14" s="46">
        <f>SUM(C14:G14)</f>
        <v>0</v>
      </c>
    </row>
    <row r="15" spans="2:10" x14ac:dyDescent="0.25">
      <c r="B15" s="45" t="s">
        <v>109</v>
      </c>
      <c r="C15" s="22">
        <v>100</v>
      </c>
      <c r="D15" s="48"/>
      <c r="E15" s="48"/>
      <c r="F15" s="48"/>
      <c r="G15" s="48"/>
      <c r="H15" s="46">
        <f>SUM(C15:G15)</f>
        <v>100</v>
      </c>
    </row>
    <row r="16" spans="2:10" ht="15.75" thickBot="1" x14ac:dyDescent="0.3">
      <c r="B16" s="95"/>
      <c r="C16" s="96"/>
      <c r="D16" s="96"/>
      <c r="E16" s="96"/>
      <c r="F16" s="96"/>
      <c r="G16" s="97"/>
      <c r="H16" s="19">
        <f>SUM(H12:H15)</f>
        <v>100</v>
      </c>
    </row>
    <row r="17" spans="2:10" ht="15.75" thickBot="1" x14ac:dyDescent="0.3"/>
    <row r="18" spans="2:10" x14ac:dyDescent="0.25">
      <c r="B18" s="88"/>
      <c r="C18" s="89"/>
      <c r="D18" s="89"/>
      <c r="E18" s="89"/>
      <c r="F18" s="3" t="s">
        <v>5</v>
      </c>
      <c r="G18" s="3" t="s">
        <v>6</v>
      </c>
      <c r="H18" s="3" t="s">
        <v>7</v>
      </c>
      <c r="I18" s="3" t="s">
        <v>8</v>
      </c>
      <c r="J18" s="4" t="s">
        <v>9</v>
      </c>
    </row>
    <row r="19" spans="2:10" x14ac:dyDescent="0.25">
      <c r="B19" s="90" t="s">
        <v>40</v>
      </c>
      <c r="C19" s="91"/>
      <c r="D19" s="91"/>
      <c r="E19" s="91"/>
      <c r="F19" s="92"/>
      <c r="G19" s="92"/>
      <c r="H19" s="92"/>
      <c r="I19" s="92"/>
      <c r="J19" s="94"/>
    </row>
    <row r="20" spans="2:10" x14ac:dyDescent="0.25">
      <c r="B20" s="85" t="s">
        <v>76</v>
      </c>
      <c r="C20" s="86"/>
      <c r="D20" s="86"/>
      <c r="E20" s="86"/>
      <c r="F20" s="27">
        <v>1801.22</v>
      </c>
      <c r="G20" s="28" t="s">
        <v>10</v>
      </c>
      <c r="H20" s="29">
        <f>$D$7</f>
        <v>0</v>
      </c>
      <c r="I20" s="5">
        <f t="shared" ref="I20:I27" si="0">H20*F20</f>
        <v>0</v>
      </c>
      <c r="J20" s="6"/>
    </row>
    <row r="21" spans="2:10" x14ac:dyDescent="0.25">
      <c r="B21" s="85" t="s">
        <v>77</v>
      </c>
      <c r="C21" s="86"/>
      <c r="D21" s="86"/>
      <c r="E21" s="86"/>
      <c r="F21" s="27">
        <v>1272.76</v>
      </c>
      <c r="G21" s="28" t="s">
        <v>10</v>
      </c>
      <c r="H21" s="29">
        <f t="shared" ref="H21" si="1">$D$7</f>
        <v>0</v>
      </c>
      <c r="I21" s="5">
        <f t="shared" si="0"/>
        <v>0</v>
      </c>
      <c r="J21" s="6"/>
    </row>
    <row r="22" spans="2:10" x14ac:dyDescent="0.25">
      <c r="B22" s="126" t="s">
        <v>129</v>
      </c>
      <c r="C22" s="127"/>
      <c r="D22" s="127"/>
      <c r="E22" s="128"/>
      <c r="F22" s="27">
        <v>0.54400000000000004</v>
      </c>
      <c r="G22" s="30" t="s">
        <v>2</v>
      </c>
      <c r="H22" s="29">
        <f>D8</f>
        <v>0</v>
      </c>
      <c r="I22" s="5">
        <f>F22*H22</f>
        <v>0</v>
      </c>
      <c r="J22" s="6"/>
    </row>
    <row r="23" spans="2:10" x14ac:dyDescent="0.25">
      <c r="B23" s="126" t="s">
        <v>130</v>
      </c>
      <c r="C23" s="122"/>
      <c r="D23" s="122"/>
      <c r="E23" s="123"/>
      <c r="F23" s="27">
        <v>0.63</v>
      </c>
      <c r="G23" s="30" t="s">
        <v>2</v>
      </c>
      <c r="H23" s="29">
        <f>D8</f>
        <v>0</v>
      </c>
      <c r="I23" s="5">
        <f t="shared" ref="I23:I24" si="2">F23*H23</f>
        <v>0</v>
      </c>
      <c r="J23" s="6"/>
    </row>
    <row r="24" spans="2:10" x14ac:dyDescent="0.25">
      <c r="B24" s="126" t="s">
        <v>131</v>
      </c>
      <c r="C24" s="122"/>
      <c r="D24" s="122"/>
      <c r="E24" s="123"/>
      <c r="F24" s="27">
        <v>2.1999999999999999E-2</v>
      </c>
      <c r="G24" s="30" t="s">
        <v>2</v>
      </c>
      <c r="H24" s="29">
        <f>D8</f>
        <v>0</v>
      </c>
      <c r="I24" s="5">
        <f t="shared" si="2"/>
        <v>0</v>
      </c>
      <c r="J24" s="6"/>
    </row>
    <row r="25" spans="2:10" x14ac:dyDescent="0.25">
      <c r="B25" s="100" t="s">
        <v>85</v>
      </c>
      <c r="C25" s="101"/>
      <c r="D25" s="101"/>
      <c r="E25" s="102"/>
      <c r="F25" s="27">
        <v>272.57</v>
      </c>
      <c r="G25" s="28" t="s">
        <v>10</v>
      </c>
      <c r="H25" s="29">
        <f>$D$7</f>
        <v>0</v>
      </c>
      <c r="I25" s="5">
        <f t="shared" si="0"/>
        <v>0</v>
      </c>
      <c r="J25" s="6"/>
    </row>
    <row r="26" spans="2:10" x14ac:dyDescent="0.25">
      <c r="B26" s="100" t="s">
        <v>86</v>
      </c>
      <c r="C26" s="101"/>
      <c r="D26" s="101"/>
      <c r="E26" s="102"/>
      <c r="F26" s="27">
        <v>123.5</v>
      </c>
      <c r="G26" s="28" t="s">
        <v>10</v>
      </c>
      <c r="H26" s="29">
        <f t="shared" ref="H26" si="3">$D$7</f>
        <v>0</v>
      </c>
      <c r="I26" s="5">
        <f t="shared" si="0"/>
        <v>0</v>
      </c>
      <c r="J26" s="6"/>
    </row>
    <row r="27" spans="2:10" x14ac:dyDescent="0.25">
      <c r="B27" s="100" t="s">
        <v>120</v>
      </c>
      <c r="C27" s="101"/>
      <c r="D27" s="101"/>
      <c r="E27" s="102"/>
      <c r="F27" s="27">
        <v>4625</v>
      </c>
      <c r="G27" s="30" t="s">
        <v>92</v>
      </c>
      <c r="H27" s="75">
        <f>$D$6</f>
        <v>0</v>
      </c>
      <c r="I27" s="5">
        <f t="shared" si="0"/>
        <v>0</v>
      </c>
      <c r="J27" s="6"/>
    </row>
    <row r="28" spans="2:10" x14ac:dyDescent="0.25">
      <c r="B28" s="129" t="s">
        <v>137</v>
      </c>
      <c r="C28" s="130"/>
      <c r="D28" s="130"/>
      <c r="E28" s="130"/>
      <c r="F28" s="27">
        <v>6384.94</v>
      </c>
      <c r="G28" s="28" t="s">
        <v>10</v>
      </c>
      <c r="H28" s="29">
        <f t="shared" ref="H28:H31" si="4">$D$7</f>
        <v>0</v>
      </c>
      <c r="I28" s="5">
        <f t="shared" ref="I28:I31" si="5">H28*F28</f>
        <v>0</v>
      </c>
      <c r="J28" s="6"/>
    </row>
    <row r="29" spans="2:10" x14ac:dyDescent="0.25">
      <c r="B29" s="125" t="s">
        <v>138</v>
      </c>
      <c r="C29" s="122"/>
      <c r="D29" s="122"/>
      <c r="E29" s="123"/>
      <c r="F29" s="27">
        <v>2553.31</v>
      </c>
      <c r="G29" s="28" t="s">
        <v>10</v>
      </c>
      <c r="H29" s="29">
        <f>$D$7</f>
        <v>0</v>
      </c>
      <c r="I29" s="5">
        <f>H29*F29</f>
        <v>0</v>
      </c>
      <c r="J29" s="6"/>
    </row>
    <row r="30" spans="2:10" x14ac:dyDescent="0.25">
      <c r="B30" s="85" t="s">
        <v>14</v>
      </c>
      <c r="C30" s="86"/>
      <c r="D30" s="86"/>
      <c r="E30" s="86"/>
      <c r="F30" s="27">
        <v>3161.88</v>
      </c>
      <c r="G30" s="28" t="s">
        <v>10</v>
      </c>
      <c r="H30" s="29">
        <f t="shared" si="4"/>
        <v>0</v>
      </c>
      <c r="I30" s="5">
        <f t="shared" si="5"/>
        <v>0</v>
      </c>
      <c r="J30" s="6"/>
    </row>
    <row r="31" spans="2:10" x14ac:dyDescent="0.25">
      <c r="B31" s="85" t="s">
        <v>15</v>
      </c>
      <c r="C31" s="86"/>
      <c r="D31" s="86" t="s">
        <v>16</v>
      </c>
      <c r="E31" s="86"/>
      <c r="F31" s="27">
        <v>4765.0600000000004</v>
      </c>
      <c r="G31" s="28" t="s">
        <v>10</v>
      </c>
      <c r="H31" s="29">
        <f t="shared" si="4"/>
        <v>0</v>
      </c>
      <c r="I31" s="5">
        <f t="shared" si="5"/>
        <v>0</v>
      </c>
      <c r="J31" s="6"/>
    </row>
    <row r="32" spans="2:10" ht="15.75" thickBot="1" x14ac:dyDescent="0.3">
      <c r="B32" s="109" t="s">
        <v>41</v>
      </c>
      <c r="C32" s="110"/>
      <c r="D32" s="110"/>
      <c r="E32" s="110"/>
      <c r="F32" s="110"/>
      <c r="G32" s="110"/>
      <c r="H32" s="111"/>
      <c r="I32" s="51">
        <f>SUM(I20:I31)</f>
        <v>0</v>
      </c>
      <c r="J32" s="59"/>
    </row>
    <row r="33" spans="2:10" x14ac:dyDescent="0.25">
      <c r="B33" s="98"/>
      <c r="C33" s="98"/>
      <c r="D33" s="98"/>
      <c r="E33" s="98"/>
      <c r="F33" s="98"/>
      <c r="G33" s="98"/>
      <c r="H33" s="98"/>
      <c r="I33" s="98"/>
      <c r="J33" s="98"/>
    </row>
    <row r="34" spans="2:10" x14ac:dyDescent="0.25">
      <c r="B34" s="103" t="s">
        <v>50</v>
      </c>
      <c r="C34" s="104"/>
      <c r="D34" s="104"/>
      <c r="E34" s="104"/>
      <c r="F34" s="104"/>
      <c r="G34" s="104"/>
      <c r="H34" s="104"/>
      <c r="I34" s="104"/>
      <c r="J34" s="105"/>
    </row>
    <row r="35" spans="2:10" x14ac:dyDescent="0.25">
      <c r="B35" s="100" t="s">
        <v>11</v>
      </c>
      <c r="C35" s="101"/>
      <c r="D35" s="101"/>
      <c r="E35" s="102"/>
      <c r="F35" s="27">
        <v>372.08</v>
      </c>
      <c r="G35" s="28" t="s">
        <v>10</v>
      </c>
      <c r="H35" s="29">
        <f>$D$7</f>
        <v>0</v>
      </c>
      <c r="I35" s="27">
        <f t="shared" ref="I35" si="6">H35*F35</f>
        <v>0</v>
      </c>
      <c r="J35" s="26" t="s">
        <v>12</v>
      </c>
    </row>
    <row r="36" spans="2:10" ht="15.75" thickBot="1" x14ac:dyDescent="0.3">
      <c r="B36" s="109" t="s">
        <v>53</v>
      </c>
      <c r="C36" s="110"/>
      <c r="D36" s="110"/>
      <c r="E36" s="110"/>
      <c r="F36" s="110"/>
      <c r="G36" s="110"/>
      <c r="H36" s="111"/>
      <c r="I36" s="7">
        <f>SUM(I35:I35)</f>
        <v>0</v>
      </c>
      <c r="J36" s="9"/>
    </row>
    <row r="38" spans="2:10" x14ac:dyDescent="0.25">
      <c r="B38" s="103" t="s">
        <v>82</v>
      </c>
      <c r="C38" s="104"/>
      <c r="D38" s="104"/>
      <c r="E38" s="104"/>
      <c r="F38" s="104"/>
      <c r="G38" s="104"/>
      <c r="H38" s="104"/>
      <c r="I38" s="104"/>
      <c r="J38" s="105"/>
    </row>
    <row r="39" spans="2:10" x14ac:dyDescent="0.25">
      <c r="B39" s="125" t="s">
        <v>83</v>
      </c>
      <c r="C39" s="122"/>
      <c r="D39" s="122"/>
      <c r="E39" s="123"/>
      <c r="F39" s="39">
        <v>108.41</v>
      </c>
      <c r="G39" s="40" t="s">
        <v>106</v>
      </c>
      <c r="H39" s="41">
        <f>$D$7</f>
        <v>0</v>
      </c>
      <c r="I39" s="39">
        <f>H39*F39</f>
        <v>0</v>
      </c>
      <c r="J39" s="42" t="s">
        <v>12</v>
      </c>
    </row>
    <row r="40" spans="2:10" ht="15.75" thickBot="1" x14ac:dyDescent="0.3">
      <c r="B40" s="109" t="s">
        <v>84</v>
      </c>
      <c r="C40" s="110"/>
      <c r="D40" s="110"/>
      <c r="E40" s="110"/>
      <c r="F40" s="110"/>
      <c r="G40" s="110"/>
      <c r="H40" s="111"/>
      <c r="I40" s="7">
        <f>SUM(I39)</f>
        <v>0</v>
      </c>
      <c r="J40" s="9"/>
    </row>
    <row r="42" spans="2:10" x14ac:dyDescent="0.25">
      <c r="B42" s="103" t="s">
        <v>90</v>
      </c>
      <c r="C42" s="104"/>
      <c r="D42" s="104"/>
      <c r="E42" s="104"/>
      <c r="F42" s="104"/>
      <c r="G42" s="104"/>
      <c r="H42" s="104"/>
      <c r="I42" s="104"/>
      <c r="J42" s="105"/>
    </row>
    <row r="43" spans="2:10" x14ac:dyDescent="0.25">
      <c r="B43" s="125" t="s">
        <v>91</v>
      </c>
      <c r="C43" s="122"/>
      <c r="D43" s="122"/>
      <c r="E43" s="123"/>
      <c r="F43" s="39">
        <v>27.38</v>
      </c>
      <c r="G43" s="40" t="s">
        <v>101</v>
      </c>
      <c r="H43" s="41">
        <f>$D$7</f>
        <v>0</v>
      </c>
      <c r="I43" s="39">
        <f>H43*F43</f>
        <v>0</v>
      </c>
      <c r="J43" s="42" t="s">
        <v>12</v>
      </c>
    </row>
    <row r="44" spans="2:10" ht="15.75" thickBot="1" x14ac:dyDescent="0.3">
      <c r="B44" s="109" t="s">
        <v>84</v>
      </c>
      <c r="C44" s="110"/>
      <c r="D44" s="110"/>
      <c r="E44" s="110"/>
      <c r="F44" s="110"/>
      <c r="G44" s="110"/>
      <c r="H44" s="111"/>
      <c r="I44" s="7">
        <f>SUM(I43)</f>
        <v>0</v>
      </c>
      <c r="J44" s="9"/>
    </row>
    <row r="47" spans="2:10" x14ac:dyDescent="0.25">
      <c r="B47" s="103" t="s">
        <v>51</v>
      </c>
      <c r="C47" s="104"/>
      <c r="D47" s="104"/>
      <c r="E47" s="104"/>
      <c r="F47" s="104"/>
      <c r="G47" s="104"/>
      <c r="H47" s="104"/>
      <c r="I47" s="104"/>
      <c r="J47" s="105"/>
    </row>
    <row r="48" spans="2:10" x14ac:dyDescent="0.25">
      <c r="B48" s="100" t="s">
        <v>17</v>
      </c>
      <c r="C48" s="101"/>
      <c r="D48" s="101"/>
      <c r="E48" s="102"/>
      <c r="F48" s="27">
        <v>1.1200000000000001</v>
      </c>
      <c r="G48" s="28" t="s">
        <v>2</v>
      </c>
      <c r="H48" s="31">
        <f>$D$8</f>
        <v>0</v>
      </c>
      <c r="I48" s="27">
        <f t="shared" ref="I48:I52" si="7">H48*F48</f>
        <v>0</v>
      </c>
      <c r="J48" s="6"/>
    </row>
    <row r="49" spans="2:10" x14ac:dyDescent="0.25">
      <c r="B49" s="100" t="s">
        <v>18</v>
      </c>
      <c r="C49" s="101"/>
      <c r="D49" s="101"/>
      <c r="E49" s="102"/>
      <c r="F49" s="27">
        <v>3960</v>
      </c>
      <c r="G49" s="28" t="s">
        <v>10</v>
      </c>
      <c r="H49" s="29">
        <f>$H$12</f>
        <v>0</v>
      </c>
      <c r="I49" s="27">
        <f t="shared" si="7"/>
        <v>0</v>
      </c>
      <c r="J49" s="69">
        <v>1</v>
      </c>
    </row>
    <row r="50" spans="2:10" x14ac:dyDescent="0.25">
      <c r="B50" s="100" t="s">
        <v>19</v>
      </c>
      <c r="C50" s="101"/>
      <c r="D50" s="101"/>
      <c r="E50" s="102"/>
      <c r="F50" s="27">
        <v>5175</v>
      </c>
      <c r="G50" s="28" t="s">
        <v>10</v>
      </c>
      <c r="H50" s="29">
        <f>$H$13</f>
        <v>0</v>
      </c>
      <c r="I50" s="27">
        <f t="shared" si="7"/>
        <v>0</v>
      </c>
      <c r="J50" s="69">
        <v>1</v>
      </c>
    </row>
    <row r="51" spans="2:10" x14ac:dyDescent="0.25">
      <c r="B51" s="100" t="s">
        <v>94</v>
      </c>
      <c r="C51" s="101"/>
      <c r="D51" s="101"/>
      <c r="E51" s="102"/>
      <c r="F51" s="27">
        <v>6388</v>
      </c>
      <c r="G51" s="28" t="s">
        <v>10</v>
      </c>
      <c r="H51" s="29">
        <f>$H$14</f>
        <v>0</v>
      </c>
      <c r="I51" s="27">
        <f t="shared" si="7"/>
        <v>0</v>
      </c>
      <c r="J51" s="69">
        <v>1</v>
      </c>
    </row>
    <row r="52" spans="2:10" x14ac:dyDescent="0.25">
      <c r="B52" s="100" t="s">
        <v>108</v>
      </c>
      <c r="C52" s="101"/>
      <c r="D52" s="101"/>
      <c r="E52" s="102"/>
      <c r="F52" s="27">
        <v>7602</v>
      </c>
      <c r="G52" s="28" t="s">
        <v>10</v>
      </c>
      <c r="H52" s="29">
        <f>$C$15</f>
        <v>100</v>
      </c>
      <c r="I52" s="27">
        <f t="shared" si="7"/>
        <v>760200</v>
      </c>
      <c r="J52" s="69">
        <v>1</v>
      </c>
    </row>
    <row r="53" spans="2:10" x14ac:dyDescent="0.25">
      <c r="B53" s="100" t="s">
        <v>20</v>
      </c>
      <c r="C53" s="101"/>
      <c r="D53" s="101"/>
      <c r="E53" s="102"/>
      <c r="F53" s="27">
        <v>3.48</v>
      </c>
      <c r="G53" s="28" t="s">
        <v>2</v>
      </c>
      <c r="H53" s="31">
        <f>$D$8</f>
        <v>0</v>
      </c>
      <c r="I53" s="27">
        <f t="shared" ref="I53" si="8">H53*F53</f>
        <v>0</v>
      </c>
      <c r="J53" s="69">
        <v>1</v>
      </c>
    </row>
    <row r="54" spans="2:10" ht="15.75" thickBot="1" x14ac:dyDescent="0.3">
      <c r="B54" s="109" t="s">
        <v>24</v>
      </c>
      <c r="C54" s="110"/>
      <c r="D54" s="110"/>
      <c r="E54" s="110"/>
      <c r="F54" s="110"/>
      <c r="G54" s="110"/>
      <c r="H54" s="111"/>
      <c r="I54" s="7">
        <f>SUM(I48:I53)</f>
        <v>760200</v>
      </c>
      <c r="J54" s="9"/>
    </row>
    <row r="55" spans="2:10" x14ac:dyDescent="0.25">
      <c r="B55" s="98"/>
      <c r="C55" s="98"/>
      <c r="D55" s="98"/>
      <c r="E55" s="98"/>
      <c r="F55" s="98"/>
      <c r="G55" s="98"/>
      <c r="H55" s="98"/>
      <c r="I55" s="98"/>
      <c r="J55" s="98"/>
    </row>
    <row r="56" spans="2:10" x14ac:dyDescent="0.25">
      <c r="B56" s="103" t="s">
        <v>25</v>
      </c>
      <c r="C56" s="104"/>
      <c r="D56" s="104"/>
      <c r="E56" s="104"/>
      <c r="F56" s="104"/>
      <c r="G56" s="104"/>
      <c r="H56" s="104"/>
      <c r="I56" s="104"/>
      <c r="J56" s="105"/>
    </row>
    <row r="57" spans="2:10" x14ac:dyDescent="0.25">
      <c r="B57" s="106" t="s">
        <v>28</v>
      </c>
      <c r="C57" s="107"/>
      <c r="D57" s="107"/>
      <c r="E57" s="108"/>
      <c r="F57" s="27">
        <v>20000</v>
      </c>
      <c r="G57" s="28" t="s">
        <v>26</v>
      </c>
      <c r="H57" s="30">
        <v>1</v>
      </c>
      <c r="I57" s="27">
        <f t="shared" ref="I57:I63" si="9">H57*F57</f>
        <v>20000</v>
      </c>
      <c r="J57" s="33" t="s">
        <v>27</v>
      </c>
    </row>
    <row r="58" spans="2:10" x14ac:dyDescent="0.25">
      <c r="B58" s="100" t="s">
        <v>29</v>
      </c>
      <c r="C58" s="101"/>
      <c r="D58" s="101"/>
      <c r="E58" s="102"/>
      <c r="F58" s="27">
        <v>0</v>
      </c>
      <c r="G58" s="28" t="s">
        <v>26</v>
      </c>
      <c r="H58" s="30">
        <v>1</v>
      </c>
      <c r="I58" s="27">
        <f t="shared" si="9"/>
        <v>0</v>
      </c>
      <c r="J58" s="33" t="s">
        <v>27</v>
      </c>
    </row>
    <row r="59" spans="2:10" x14ac:dyDescent="0.25">
      <c r="B59" s="34" t="s">
        <v>30</v>
      </c>
      <c r="C59" s="30"/>
      <c r="D59" s="30" t="s">
        <v>16</v>
      </c>
      <c r="E59" s="30"/>
      <c r="F59" s="27">
        <v>0</v>
      </c>
      <c r="G59" s="28" t="s">
        <v>26</v>
      </c>
      <c r="H59" s="30">
        <v>1</v>
      </c>
      <c r="I59" s="27">
        <f t="shared" si="9"/>
        <v>0</v>
      </c>
      <c r="J59" s="68">
        <v>2</v>
      </c>
    </row>
    <row r="60" spans="2:10" x14ac:dyDescent="0.25">
      <c r="B60" s="100" t="s">
        <v>31</v>
      </c>
      <c r="C60" s="101"/>
      <c r="D60" s="101"/>
      <c r="E60" s="102"/>
      <c r="F60" s="35">
        <v>0.65</v>
      </c>
      <c r="G60" s="28" t="s">
        <v>32</v>
      </c>
      <c r="H60" s="36">
        <f>F59</f>
        <v>0</v>
      </c>
      <c r="I60" s="27">
        <f t="shared" si="9"/>
        <v>0</v>
      </c>
      <c r="J60" s="68">
        <v>2</v>
      </c>
    </row>
    <row r="61" spans="2:10" x14ac:dyDescent="0.25">
      <c r="B61" s="100" t="s">
        <v>33</v>
      </c>
      <c r="C61" s="101"/>
      <c r="D61" s="101"/>
      <c r="E61" s="102"/>
      <c r="F61" s="27">
        <v>2500</v>
      </c>
      <c r="G61" s="28" t="s">
        <v>26</v>
      </c>
      <c r="H61" s="30">
        <v>1</v>
      </c>
      <c r="I61" s="27">
        <f t="shared" si="9"/>
        <v>2500</v>
      </c>
      <c r="J61" s="33"/>
    </row>
    <row r="62" spans="2:10" x14ac:dyDescent="0.25">
      <c r="B62" s="100" t="s">
        <v>34</v>
      </c>
      <c r="C62" s="101"/>
      <c r="D62" s="101"/>
      <c r="E62" s="102"/>
      <c r="F62" s="27">
        <v>2500</v>
      </c>
      <c r="G62" s="28" t="s">
        <v>35</v>
      </c>
      <c r="H62" s="30">
        <v>2</v>
      </c>
      <c r="I62" s="27">
        <f t="shared" si="9"/>
        <v>5000</v>
      </c>
      <c r="J62" s="33"/>
    </row>
    <row r="63" spans="2:10" x14ac:dyDescent="0.25">
      <c r="B63" s="115" t="s">
        <v>36</v>
      </c>
      <c r="C63" s="116"/>
      <c r="D63" s="116"/>
      <c r="E63" s="117"/>
      <c r="F63" s="37">
        <v>2.5000000000000001E-2</v>
      </c>
      <c r="G63" s="28" t="s">
        <v>32</v>
      </c>
      <c r="H63" s="36">
        <f>SUM(I57:I62)</f>
        <v>27500</v>
      </c>
      <c r="I63" s="27">
        <f t="shared" si="9"/>
        <v>687.5</v>
      </c>
      <c r="J63" s="33"/>
    </row>
    <row r="64" spans="2:10" ht="15.75" thickBot="1" x14ac:dyDescent="0.3">
      <c r="B64" s="109" t="s">
        <v>37</v>
      </c>
      <c r="C64" s="110"/>
      <c r="D64" s="110"/>
      <c r="E64" s="110"/>
      <c r="F64" s="110"/>
      <c r="G64" s="110"/>
      <c r="H64" s="111"/>
      <c r="I64" s="8">
        <f>SUM(I57:I63)</f>
        <v>28187.5</v>
      </c>
      <c r="J64" s="9"/>
    </row>
    <row r="65" spans="2:10" x14ac:dyDescent="0.25">
      <c r="B65" s="98"/>
      <c r="C65" s="98"/>
      <c r="D65" s="98"/>
      <c r="E65" s="98"/>
      <c r="F65" s="98"/>
      <c r="G65" s="98"/>
      <c r="H65" s="98"/>
      <c r="I65" s="98"/>
      <c r="J65" s="98"/>
    </row>
    <row r="66" spans="2:10" ht="15.75" thickBot="1" x14ac:dyDescent="0.3">
      <c r="B66" s="10"/>
      <c r="C66" s="10"/>
      <c r="D66" s="10"/>
      <c r="E66" s="10"/>
      <c r="F66" s="11"/>
      <c r="G66" s="11"/>
      <c r="H66" s="11"/>
      <c r="I66" s="12"/>
    </row>
    <row r="67" spans="2:10" ht="15.75" thickBot="1" x14ac:dyDescent="0.3">
      <c r="B67" s="118"/>
      <c r="C67" s="119"/>
      <c r="D67" s="119"/>
      <c r="E67" s="119"/>
      <c r="F67" s="119"/>
      <c r="G67" s="119"/>
      <c r="H67" s="120"/>
      <c r="I67" s="13"/>
      <c r="J67" s="14"/>
    </row>
    <row r="68" spans="2:10" ht="15.75" thickBot="1" x14ac:dyDescent="0.3">
      <c r="B68" s="112" t="s">
        <v>54</v>
      </c>
      <c r="C68" s="113"/>
      <c r="D68" s="113"/>
      <c r="E68" s="113"/>
      <c r="F68" s="113"/>
      <c r="G68" s="113"/>
      <c r="H68" s="114"/>
      <c r="I68" s="15">
        <f>I32+I54+I64</f>
        <v>788387.5</v>
      </c>
      <c r="J68" s="16"/>
    </row>
    <row r="69" spans="2:10" ht="15.75" thickBot="1" x14ac:dyDescent="0.3">
      <c r="B69" s="82" t="s">
        <v>55</v>
      </c>
      <c r="C69" s="83"/>
      <c r="D69" s="83"/>
      <c r="E69" s="83"/>
      <c r="F69" s="83"/>
      <c r="G69" s="83"/>
      <c r="H69" s="84"/>
      <c r="I69" s="24">
        <f>SUM(I36,I40,I44)</f>
        <v>0</v>
      </c>
      <c r="J69" s="25"/>
    </row>
  </sheetData>
  <mergeCells count="54">
    <mergeCell ref="B65:J65"/>
    <mergeCell ref="B67:H67"/>
    <mergeCell ref="B57:E57"/>
    <mergeCell ref="B68:H68"/>
    <mergeCell ref="B69:H69"/>
    <mergeCell ref="B58:E58"/>
    <mergeCell ref="B60:E60"/>
    <mergeCell ref="B61:E61"/>
    <mergeCell ref="B62:E62"/>
    <mergeCell ref="B63:E63"/>
    <mergeCell ref="B64:H64"/>
    <mergeCell ref="B51:E51"/>
    <mergeCell ref="B52:E52"/>
    <mergeCell ref="B56:J56"/>
    <mergeCell ref="B53:E53"/>
    <mergeCell ref="B54:H54"/>
    <mergeCell ref="B55:J55"/>
    <mergeCell ref="B50:E50"/>
    <mergeCell ref="B38:J38"/>
    <mergeCell ref="B39:E39"/>
    <mergeCell ref="B40:H40"/>
    <mergeCell ref="B42:J42"/>
    <mergeCell ref="B43:E43"/>
    <mergeCell ref="B44:H44"/>
    <mergeCell ref="B47:J47"/>
    <mergeCell ref="B48:E48"/>
    <mergeCell ref="B49:E49"/>
    <mergeCell ref="B21:E21"/>
    <mergeCell ref="B22:E22"/>
    <mergeCell ref="B25:E25"/>
    <mergeCell ref="B26:E26"/>
    <mergeCell ref="B36:H36"/>
    <mergeCell ref="B28:E28"/>
    <mergeCell ref="B30:E30"/>
    <mergeCell ref="B31:E31"/>
    <mergeCell ref="B32:H32"/>
    <mergeCell ref="B33:J33"/>
    <mergeCell ref="B34:J34"/>
    <mergeCell ref="B35:E35"/>
    <mergeCell ref="B29:E29"/>
    <mergeCell ref="B27:E27"/>
    <mergeCell ref="B23:E23"/>
    <mergeCell ref="B24:E24"/>
    <mergeCell ref="B20:E20"/>
    <mergeCell ref="B19:J19"/>
    <mergeCell ref="B1:F1"/>
    <mergeCell ref="B2:F2"/>
    <mergeCell ref="B3:F3"/>
    <mergeCell ref="B4:F4"/>
    <mergeCell ref="B6:C6"/>
    <mergeCell ref="B8:C8"/>
    <mergeCell ref="B10:D10"/>
    <mergeCell ref="B16:G16"/>
    <mergeCell ref="B18:E18"/>
  </mergeCells>
  <pageMargins left="0.7" right="0.7" top="0.75" bottom="0.75" header="0.3" footer="0.3"/>
  <pageSetup orientation="portrait" r:id="rId1"/>
  <ignoredErrors>
    <ignoredError sqref="H2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69"/>
  <sheetViews>
    <sheetView workbookViewId="0">
      <selection activeCell="D9" sqref="D9"/>
    </sheetView>
  </sheetViews>
  <sheetFormatPr defaultRowHeight="15" x14ac:dyDescent="0.25"/>
  <cols>
    <col min="1" max="1" width="2.7109375" customWidth="1"/>
    <col min="3" max="3" width="17.42578125" customWidth="1"/>
    <col min="4" max="4" width="12.28515625" customWidth="1"/>
    <col min="5" max="5" width="14.7109375" customWidth="1"/>
    <col min="6" max="6" width="14.42578125" customWidth="1"/>
    <col min="8" max="8" width="12.7109375" customWidth="1"/>
    <col min="9" max="9" width="18" customWidth="1"/>
    <col min="10" max="10" width="30" customWidth="1"/>
  </cols>
  <sheetData>
    <row r="1" spans="2:10" ht="18" x14ac:dyDescent="0.25">
      <c r="B1" s="124" t="s">
        <v>75</v>
      </c>
      <c r="C1" s="124"/>
      <c r="D1" s="124"/>
      <c r="E1" s="124"/>
      <c r="F1" s="124"/>
      <c r="J1" s="1"/>
    </row>
    <row r="2" spans="2:10" ht="18" x14ac:dyDescent="0.25">
      <c r="B2" s="124" t="s">
        <v>38</v>
      </c>
      <c r="C2" s="124"/>
      <c r="D2" s="124"/>
      <c r="E2" s="124"/>
      <c r="F2" s="124"/>
    </row>
    <row r="3" spans="2:10" ht="18" x14ac:dyDescent="0.25">
      <c r="B3" s="124" t="s">
        <v>89</v>
      </c>
      <c r="C3" s="124"/>
      <c r="D3" s="124"/>
      <c r="E3" s="124"/>
      <c r="F3" s="124"/>
    </row>
    <row r="4" spans="2:10" ht="18" x14ac:dyDescent="0.25">
      <c r="B4" s="124" t="s">
        <v>136</v>
      </c>
      <c r="C4" s="124"/>
      <c r="D4" s="124"/>
      <c r="E4" s="124"/>
      <c r="F4" s="124"/>
    </row>
    <row r="5" spans="2:10" ht="15.75" x14ac:dyDescent="0.25">
      <c r="B5" s="43"/>
    </row>
    <row r="6" spans="2:10" ht="18.75" x14ac:dyDescent="0.3">
      <c r="B6" s="121" t="s">
        <v>0</v>
      </c>
      <c r="C6" s="121"/>
      <c r="D6" s="78">
        <v>0</v>
      </c>
      <c r="E6" s="2" t="s">
        <v>1</v>
      </c>
    </row>
    <row r="7" spans="2:10" ht="18.75" x14ac:dyDescent="0.3">
      <c r="B7" s="38" t="s">
        <v>7</v>
      </c>
      <c r="C7" s="38"/>
      <c r="D7" s="77">
        <v>0</v>
      </c>
      <c r="E7" s="2" t="s">
        <v>97</v>
      </c>
      <c r="F7" t="s">
        <v>96</v>
      </c>
    </row>
    <row r="8" spans="2:10" ht="18.75" x14ac:dyDescent="0.3">
      <c r="B8" s="121" t="s">
        <v>3</v>
      </c>
      <c r="C8" s="121"/>
      <c r="D8" s="77">
        <v>0</v>
      </c>
      <c r="E8" s="2" t="s">
        <v>2</v>
      </c>
    </row>
    <row r="10" spans="2:10" ht="15.75" thickBot="1" x14ac:dyDescent="0.3">
      <c r="B10" s="87" t="s">
        <v>4</v>
      </c>
      <c r="C10" s="87"/>
      <c r="D10" s="87"/>
    </row>
    <row r="11" spans="2:10" x14ac:dyDescent="0.25">
      <c r="B11" s="17"/>
      <c r="C11" s="20" t="s">
        <v>42</v>
      </c>
      <c r="D11" s="20" t="s">
        <v>43</v>
      </c>
      <c r="E11" s="20" t="s">
        <v>44</v>
      </c>
      <c r="F11" s="20" t="s">
        <v>45</v>
      </c>
      <c r="G11" s="20" t="s">
        <v>46</v>
      </c>
      <c r="H11" s="21" t="s">
        <v>49</v>
      </c>
    </row>
    <row r="12" spans="2:10" x14ac:dyDescent="0.25">
      <c r="B12" s="18" t="s">
        <v>47</v>
      </c>
      <c r="C12" s="22">
        <v>0</v>
      </c>
      <c r="D12" s="22">
        <v>0</v>
      </c>
      <c r="E12" s="22">
        <v>0</v>
      </c>
      <c r="F12" s="22">
        <v>0</v>
      </c>
      <c r="G12" s="22">
        <v>0</v>
      </c>
      <c r="H12" s="23">
        <f>SUM(C12:G12)</f>
        <v>0</v>
      </c>
    </row>
    <row r="13" spans="2:10" x14ac:dyDescent="0.25">
      <c r="B13" s="18" t="s">
        <v>52</v>
      </c>
      <c r="C13" s="22">
        <v>0</v>
      </c>
      <c r="D13" s="22">
        <v>0</v>
      </c>
      <c r="E13" s="22">
        <v>0</v>
      </c>
      <c r="F13" s="22">
        <v>0</v>
      </c>
      <c r="G13" s="22">
        <v>0</v>
      </c>
      <c r="H13" s="23">
        <f>SUM(C13:G13)</f>
        <v>0</v>
      </c>
    </row>
    <row r="14" spans="2:10" x14ac:dyDescent="0.25">
      <c r="B14" s="18" t="s">
        <v>48</v>
      </c>
      <c r="C14" s="22">
        <v>0</v>
      </c>
      <c r="D14" s="22">
        <v>0</v>
      </c>
      <c r="E14" s="22">
        <v>0</v>
      </c>
      <c r="F14" s="22">
        <v>0</v>
      </c>
      <c r="G14" s="22">
        <v>0</v>
      </c>
      <c r="H14" s="23">
        <f>SUM(C14:G14)</f>
        <v>0</v>
      </c>
    </row>
    <row r="15" spans="2:10" x14ac:dyDescent="0.25">
      <c r="B15" s="18" t="s">
        <v>95</v>
      </c>
      <c r="C15" s="22">
        <v>0</v>
      </c>
      <c r="D15" s="22">
        <v>0</v>
      </c>
      <c r="E15" s="22">
        <v>0</v>
      </c>
      <c r="F15" s="22">
        <v>0</v>
      </c>
      <c r="G15" s="22">
        <v>0</v>
      </c>
      <c r="H15" s="46">
        <f>SUM(C15:G15)</f>
        <v>0</v>
      </c>
    </row>
    <row r="16" spans="2:10" ht="15.75" thickBot="1" x14ac:dyDescent="0.3">
      <c r="B16" s="95"/>
      <c r="C16" s="96"/>
      <c r="D16" s="96"/>
      <c r="E16" s="96"/>
      <c r="F16" s="96"/>
      <c r="G16" s="97"/>
      <c r="H16" s="19">
        <f>SUM(H12:H15)</f>
        <v>0</v>
      </c>
    </row>
    <row r="17" spans="2:10" ht="15.75" thickBot="1" x14ac:dyDescent="0.3"/>
    <row r="18" spans="2:10" x14ac:dyDescent="0.25">
      <c r="B18" s="88"/>
      <c r="C18" s="89"/>
      <c r="D18" s="89"/>
      <c r="E18" s="89"/>
      <c r="F18" s="3" t="s">
        <v>5</v>
      </c>
      <c r="G18" s="3" t="s">
        <v>6</v>
      </c>
      <c r="H18" s="3" t="s">
        <v>7</v>
      </c>
      <c r="I18" s="3" t="s">
        <v>8</v>
      </c>
      <c r="J18" s="4" t="s">
        <v>9</v>
      </c>
    </row>
    <row r="19" spans="2:10" x14ac:dyDescent="0.25">
      <c r="B19" s="90" t="s">
        <v>40</v>
      </c>
      <c r="C19" s="91"/>
      <c r="D19" s="91"/>
      <c r="E19" s="91"/>
      <c r="F19" s="92"/>
      <c r="G19" s="92"/>
      <c r="H19" s="92"/>
      <c r="I19" s="92"/>
      <c r="J19" s="94"/>
    </row>
    <row r="20" spans="2:10" x14ac:dyDescent="0.25">
      <c r="B20" s="85" t="s">
        <v>76</v>
      </c>
      <c r="C20" s="86"/>
      <c r="D20" s="86"/>
      <c r="E20" s="86"/>
      <c r="F20" s="27">
        <v>1117</v>
      </c>
      <c r="G20" s="28" t="s">
        <v>10</v>
      </c>
      <c r="H20" s="29">
        <f>$D$7</f>
        <v>0</v>
      </c>
      <c r="I20" s="5">
        <f t="shared" ref="I20:I26" si="0">H20*F20</f>
        <v>0</v>
      </c>
      <c r="J20" s="6"/>
    </row>
    <row r="21" spans="2:10" x14ac:dyDescent="0.25">
      <c r="B21" s="85" t="s">
        <v>77</v>
      </c>
      <c r="C21" s="86"/>
      <c r="D21" s="86"/>
      <c r="E21" s="86"/>
      <c r="F21" s="27">
        <v>972.37</v>
      </c>
      <c r="G21" s="28" t="s">
        <v>10</v>
      </c>
      <c r="H21" s="29">
        <f t="shared" ref="H21" si="1">$D$7</f>
        <v>0</v>
      </c>
      <c r="I21" s="5">
        <f t="shared" si="0"/>
        <v>0</v>
      </c>
      <c r="J21" s="6"/>
    </row>
    <row r="22" spans="2:10" x14ac:dyDescent="0.25">
      <c r="B22" s="100" t="s">
        <v>129</v>
      </c>
      <c r="C22" s="101"/>
      <c r="D22" s="101"/>
      <c r="E22" s="102"/>
      <c r="F22" s="27">
        <v>0.94399999999999995</v>
      </c>
      <c r="G22" s="32" t="s">
        <v>2</v>
      </c>
      <c r="H22" s="30">
        <f>D8</f>
        <v>0</v>
      </c>
      <c r="I22" s="5">
        <f>F22*H22</f>
        <v>0</v>
      </c>
      <c r="J22" s="6"/>
    </row>
    <row r="23" spans="2:10" x14ac:dyDescent="0.25">
      <c r="B23" s="100" t="s">
        <v>130</v>
      </c>
      <c r="C23" s="122"/>
      <c r="D23" s="122"/>
      <c r="E23" s="123"/>
      <c r="F23" s="27">
        <v>1.0880000000000001</v>
      </c>
      <c r="G23" s="32" t="s">
        <v>2</v>
      </c>
      <c r="H23" s="30">
        <f>D8</f>
        <v>0</v>
      </c>
      <c r="I23" s="5">
        <f t="shared" ref="I23:I24" si="2">F23*H23</f>
        <v>0</v>
      </c>
      <c r="J23" s="6"/>
    </row>
    <row r="24" spans="2:10" x14ac:dyDescent="0.25">
      <c r="B24" s="100" t="s">
        <v>131</v>
      </c>
      <c r="C24" s="122"/>
      <c r="D24" s="122"/>
      <c r="E24" s="123"/>
      <c r="F24" s="27">
        <v>3.3000000000000002E-2</v>
      </c>
      <c r="G24" s="32" t="s">
        <v>2</v>
      </c>
      <c r="H24" s="30">
        <f>D8</f>
        <v>0</v>
      </c>
      <c r="I24" s="5">
        <f t="shared" si="2"/>
        <v>0</v>
      </c>
      <c r="J24" s="6"/>
    </row>
    <row r="25" spans="2:10" x14ac:dyDescent="0.25">
      <c r="B25" s="100" t="s">
        <v>85</v>
      </c>
      <c r="C25" s="101"/>
      <c r="D25" s="101"/>
      <c r="E25" s="102"/>
      <c r="F25" s="27">
        <v>208.05</v>
      </c>
      <c r="G25" s="28" t="s">
        <v>10</v>
      </c>
      <c r="H25" s="29">
        <f>$D$7</f>
        <v>0</v>
      </c>
      <c r="I25" s="5">
        <f t="shared" si="0"/>
        <v>0</v>
      </c>
      <c r="J25" s="6"/>
    </row>
    <row r="26" spans="2:10" x14ac:dyDescent="0.25">
      <c r="B26" s="100" t="s">
        <v>86</v>
      </c>
      <c r="C26" s="101"/>
      <c r="D26" s="101"/>
      <c r="E26" s="102"/>
      <c r="F26" s="27">
        <v>94.57</v>
      </c>
      <c r="G26" s="28" t="s">
        <v>10</v>
      </c>
      <c r="H26" s="29">
        <f>$D$7</f>
        <v>0</v>
      </c>
      <c r="I26" s="5">
        <f t="shared" si="0"/>
        <v>0</v>
      </c>
      <c r="J26" s="6"/>
    </row>
    <row r="27" spans="2:10" x14ac:dyDescent="0.25">
      <c r="B27" s="100" t="s">
        <v>120</v>
      </c>
      <c r="C27" s="101"/>
      <c r="D27" s="101"/>
      <c r="E27" s="102"/>
      <c r="F27" s="27">
        <v>4625</v>
      </c>
      <c r="G27" s="30" t="s">
        <v>92</v>
      </c>
      <c r="H27" s="29">
        <f>D6</f>
        <v>0</v>
      </c>
      <c r="I27" s="5">
        <f>H27*F27</f>
        <v>0</v>
      </c>
      <c r="J27" s="6"/>
    </row>
    <row r="28" spans="2:10" x14ac:dyDescent="0.25">
      <c r="B28" s="85" t="s">
        <v>121</v>
      </c>
      <c r="C28" s="86"/>
      <c r="D28" s="86"/>
      <c r="E28" s="86"/>
      <c r="F28" s="27">
        <v>6384.94</v>
      </c>
      <c r="G28" s="28" t="s">
        <v>10</v>
      </c>
      <c r="H28" s="29">
        <f t="shared" ref="H28:H31" si="3">$D$7</f>
        <v>0</v>
      </c>
      <c r="I28" s="5">
        <f t="shared" ref="I28:I31" si="4">H28*F28</f>
        <v>0</v>
      </c>
      <c r="J28" s="6"/>
    </row>
    <row r="29" spans="2:10" x14ac:dyDescent="0.25">
      <c r="B29" s="100" t="s">
        <v>122</v>
      </c>
      <c r="C29" s="122"/>
      <c r="D29" s="122"/>
      <c r="E29" s="123"/>
      <c r="F29" s="27">
        <v>2553.31</v>
      </c>
      <c r="G29" s="28" t="s">
        <v>10</v>
      </c>
      <c r="H29" s="29">
        <f t="shared" si="3"/>
        <v>0</v>
      </c>
      <c r="I29" s="5">
        <f t="shared" si="4"/>
        <v>0</v>
      </c>
      <c r="J29" s="6"/>
    </row>
    <row r="30" spans="2:10" x14ac:dyDescent="0.25">
      <c r="B30" s="85" t="s">
        <v>14</v>
      </c>
      <c r="C30" s="86"/>
      <c r="D30" s="86"/>
      <c r="E30" s="86"/>
      <c r="F30" s="27">
        <v>3585.76</v>
      </c>
      <c r="G30" s="28" t="s">
        <v>10</v>
      </c>
      <c r="H30" s="29">
        <f t="shared" si="3"/>
        <v>0</v>
      </c>
      <c r="I30" s="5">
        <f t="shared" si="4"/>
        <v>0</v>
      </c>
      <c r="J30" s="6"/>
    </row>
    <row r="31" spans="2:10" x14ac:dyDescent="0.25">
      <c r="B31" s="85" t="s">
        <v>15</v>
      </c>
      <c r="C31" s="86"/>
      <c r="D31" s="86" t="s">
        <v>16</v>
      </c>
      <c r="E31" s="86"/>
      <c r="F31" s="27">
        <v>5398.11</v>
      </c>
      <c r="G31" s="28" t="s">
        <v>10</v>
      </c>
      <c r="H31" s="29">
        <f t="shared" si="3"/>
        <v>0</v>
      </c>
      <c r="I31" s="5">
        <f t="shared" si="4"/>
        <v>0</v>
      </c>
      <c r="J31" s="6"/>
    </row>
    <row r="32" spans="2:10" ht="15.75" thickBot="1" x14ac:dyDescent="0.3">
      <c r="B32" s="109" t="s">
        <v>41</v>
      </c>
      <c r="C32" s="110"/>
      <c r="D32" s="110"/>
      <c r="E32" s="110"/>
      <c r="F32" s="110"/>
      <c r="G32" s="110"/>
      <c r="H32" s="111"/>
      <c r="I32" s="51">
        <f>SUM(I20:I31)</f>
        <v>0</v>
      </c>
      <c r="J32" s="59" t="s">
        <v>118</v>
      </c>
    </row>
    <row r="33" spans="2:10" x14ac:dyDescent="0.25">
      <c r="B33" s="98"/>
      <c r="C33" s="98"/>
      <c r="D33" s="98"/>
      <c r="E33" s="98"/>
      <c r="F33" s="98"/>
      <c r="G33" s="98"/>
      <c r="H33" s="98"/>
      <c r="I33" s="98"/>
      <c r="J33" s="98"/>
    </row>
    <row r="34" spans="2:10" x14ac:dyDescent="0.25">
      <c r="B34" s="103" t="s">
        <v>50</v>
      </c>
      <c r="C34" s="104"/>
      <c r="D34" s="104"/>
      <c r="E34" s="104"/>
      <c r="F34" s="104"/>
      <c r="G34" s="104"/>
      <c r="H34" s="104"/>
      <c r="I34" s="104"/>
      <c r="J34" s="105"/>
    </row>
    <row r="35" spans="2:10" x14ac:dyDescent="0.25">
      <c r="B35" s="100" t="s">
        <v>11</v>
      </c>
      <c r="C35" s="101"/>
      <c r="D35" s="101"/>
      <c r="E35" s="102"/>
      <c r="F35" s="27">
        <v>281.13</v>
      </c>
      <c r="G35" s="28" t="s">
        <v>10</v>
      </c>
      <c r="H35" s="29">
        <f>$D$7</f>
        <v>0</v>
      </c>
      <c r="I35" s="27">
        <f t="shared" ref="I35" si="5">H35*F35</f>
        <v>0</v>
      </c>
      <c r="J35" s="26" t="s">
        <v>12</v>
      </c>
    </row>
    <row r="36" spans="2:10" ht="15.75" thickBot="1" x14ac:dyDescent="0.3">
      <c r="B36" s="109" t="s">
        <v>53</v>
      </c>
      <c r="C36" s="110"/>
      <c r="D36" s="110"/>
      <c r="E36" s="110"/>
      <c r="F36" s="110"/>
      <c r="G36" s="110"/>
      <c r="H36" s="111"/>
      <c r="I36" s="7">
        <f>SUM(I35:I35)</f>
        <v>0</v>
      </c>
      <c r="J36" s="9"/>
    </row>
    <row r="38" spans="2:10" x14ac:dyDescent="0.25">
      <c r="B38" s="103" t="s">
        <v>82</v>
      </c>
      <c r="C38" s="104"/>
      <c r="D38" s="104"/>
      <c r="E38" s="104"/>
      <c r="F38" s="104"/>
      <c r="G38" s="104"/>
      <c r="H38" s="104"/>
      <c r="I38" s="104"/>
      <c r="J38" s="105"/>
    </row>
    <row r="39" spans="2:10" x14ac:dyDescent="0.25">
      <c r="B39" s="125" t="s">
        <v>83</v>
      </c>
      <c r="C39" s="122"/>
      <c r="D39" s="122"/>
      <c r="E39" s="123"/>
      <c r="F39" s="39">
        <v>108.41</v>
      </c>
      <c r="G39" s="40" t="s">
        <v>10</v>
      </c>
      <c r="H39" s="41">
        <f>$D$7</f>
        <v>0</v>
      </c>
      <c r="I39" s="39">
        <f>H39*F39</f>
        <v>0</v>
      </c>
      <c r="J39" s="42" t="s">
        <v>12</v>
      </c>
    </row>
    <row r="40" spans="2:10" ht="15.75" thickBot="1" x14ac:dyDescent="0.3">
      <c r="B40" s="109" t="s">
        <v>84</v>
      </c>
      <c r="C40" s="110"/>
      <c r="D40" s="110"/>
      <c r="E40" s="110"/>
      <c r="F40" s="110"/>
      <c r="G40" s="110"/>
      <c r="H40" s="111"/>
      <c r="I40" s="7">
        <f>SUM(I39)</f>
        <v>0</v>
      </c>
      <c r="J40" s="9"/>
    </row>
    <row r="42" spans="2:10" x14ac:dyDescent="0.25">
      <c r="B42" s="103" t="s">
        <v>90</v>
      </c>
      <c r="C42" s="104"/>
      <c r="D42" s="104"/>
      <c r="E42" s="104"/>
      <c r="F42" s="104"/>
      <c r="G42" s="104"/>
      <c r="H42" s="104"/>
      <c r="I42" s="104"/>
      <c r="J42" s="105"/>
    </row>
    <row r="43" spans="2:10" x14ac:dyDescent="0.25">
      <c r="B43" s="125" t="s">
        <v>91</v>
      </c>
      <c r="C43" s="122"/>
      <c r="D43" s="122"/>
      <c r="E43" s="123"/>
      <c r="F43" s="39">
        <v>164.28</v>
      </c>
      <c r="G43" s="40" t="s">
        <v>92</v>
      </c>
      <c r="H43" s="44">
        <f>$D$6</f>
        <v>0</v>
      </c>
      <c r="I43" s="39">
        <f>H43*F43</f>
        <v>0</v>
      </c>
      <c r="J43" s="42" t="s">
        <v>12</v>
      </c>
    </row>
    <row r="44" spans="2:10" ht="15.75" thickBot="1" x14ac:dyDescent="0.3">
      <c r="B44" s="109" t="s">
        <v>84</v>
      </c>
      <c r="C44" s="110"/>
      <c r="D44" s="110"/>
      <c r="E44" s="110"/>
      <c r="F44" s="110"/>
      <c r="G44" s="110"/>
      <c r="H44" s="111"/>
      <c r="I44" s="7">
        <f>SUM(I43)</f>
        <v>0</v>
      </c>
      <c r="J44" s="9"/>
    </row>
    <row r="47" spans="2:10" x14ac:dyDescent="0.25">
      <c r="B47" s="103" t="s">
        <v>51</v>
      </c>
      <c r="C47" s="104"/>
      <c r="D47" s="104"/>
      <c r="E47" s="104"/>
      <c r="F47" s="104"/>
      <c r="G47" s="104"/>
      <c r="H47" s="104"/>
      <c r="I47" s="104"/>
      <c r="J47" s="105"/>
    </row>
    <row r="48" spans="2:10" x14ac:dyDescent="0.25">
      <c r="B48" s="100" t="s">
        <v>17</v>
      </c>
      <c r="C48" s="101"/>
      <c r="D48" s="101"/>
      <c r="E48" s="102"/>
      <c r="F48" s="27">
        <v>1.1200000000000001</v>
      </c>
      <c r="G48" s="28" t="s">
        <v>2</v>
      </c>
      <c r="H48" s="31">
        <f>$D$8</f>
        <v>0</v>
      </c>
      <c r="I48" s="27">
        <f t="shared" ref="I48:I52" si="6">H48*F48</f>
        <v>0</v>
      </c>
      <c r="J48" s="6"/>
    </row>
    <row r="49" spans="2:10" x14ac:dyDescent="0.25">
      <c r="B49" s="106" t="s">
        <v>56</v>
      </c>
      <c r="C49" s="107"/>
      <c r="D49" s="107"/>
      <c r="E49" s="108"/>
      <c r="F49" s="27">
        <v>2043</v>
      </c>
      <c r="G49" s="28" t="s">
        <v>10</v>
      </c>
      <c r="H49" s="29">
        <f>$H$12</f>
        <v>0</v>
      </c>
      <c r="I49" s="27">
        <f t="shared" si="6"/>
        <v>0</v>
      </c>
      <c r="J49" s="67">
        <v>1</v>
      </c>
    </row>
    <row r="50" spans="2:10" x14ac:dyDescent="0.25">
      <c r="B50" s="100" t="s">
        <v>18</v>
      </c>
      <c r="C50" s="101"/>
      <c r="D50" s="101"/>
      <c r="E50" s="102"/>
      <c r="F50" s="27">
        <v>3194</v>
      </c>
      <c r="G50" s="28" t="s">
        <v>10</v>
      </c>
      <c r="H50" s="29">
        <f>$H$13</f>
        <v>0</v>
      </c>
      <c r="I50" s="27">
        <f t="shared" si="6"/>
        <v>0</v>
      </c>
      <c r="J50" s="67">
        <v>1</v>
      </c>
    </row>
    <row r="51" spans="2:10" x14ac:dyDescent="0.25">
      <c r="B51" s="100" t="s">
        <v>19</v>
      </c>
      <c r="C51" s="101"/>
      <c r="D51" s="101"/>
      <c r="E51" s="102"/>
      <c r="F51" s="27">
        <v>4472</v>
      </c>
      <c r="G51" s="28" t="s">
        <v>10</v>
      </c>
      <c r="H51" s="29">
        <f>$H$14</f>
        <v>0</v>
      </c>
      <c r="I51" s="27">
        <f t="shared" si="6"/>
        <v>0</v>
      </c>
      <c r="J51" s="67">
        <v>1</v>
      </c>
    </row>
    <row r="52" spans="2:10" x14ac:dyDescent="0.25">
      <c r="B52" s="100" t="s">
        <v>94</v>
      </c>
      <c r="C52" s="101"/>
      <c r="D52" s="101"/>
      <c r="E52" s="102"/>
      <c r="F52" s="27">
        <v>5686</v>
      </c>
      <c r="G52" s="28" t="s">
        <v>10</v>
      </c>
      <c r="H52" s="29">
        <f>$H$15</f>
        <v>0</v>
      </c>
      <c r="I52" s="27">
        <f t="shared" si="6"/>
        <v>0</v>
      </c>
      <c r="J52" s="67">
        <v>1</v>
      </c>
    </row>
    <row r="53" spans="2:10" x14ac:dyDescent="0.25">
      <c r="B53" s="100" t="s">
        <v>20</v>
      </c>
      <c r="C53" s="101"/>
      <c r="D53" s="101"/>
      <c r="E53" s="102"/>
      <c r="F53" s="27">
        <v>3.48</v>
      </c>
      <c r="G53" s="28" t="s">
        <v>2</v>
      </c>
      <c r="H53" s="31">
        <f>$D$8</f>
        <v>0</v>
      </c>
      <c r="I53" s="27">
        <f t="shared" ref="I53" si="7">H53*F53</f>
        <v>0</v>
      </c>
      <c r="J53" s="6"/>
    </row>
    <row r="54" spans="2:10" ht="15.75" thickBot="1" x14ac:dyDescent="0.3">
      <c r="B54" s="109" t="s">
        <v>24</v>
      </c>
      <c r="C54" s="110"/>
      <c r="D54" s="110"/>
      <c r="E54" s="110"/>
      <c r="F54" s="110"/>
      <c r="G54" s="110"/>
      <c r="H54" s="111"/>
      <c r="I54" s="7">
        <f>SUM(I48:I53)</f>
        <v>0</v>
      </c>
      <c r="J54" s="9"/>
    </row>
    <row r="55" spans="2:10" x14ac:dyDescent="0.25">
      <c r="B55" s="98"/>
      <c r="C55" s="98"/>
      <c r="D55" s="98"/>
      <c r="E55" s="98"/>
      <c r="F55" s="98"/>
      <c r="G55" s="98"/>
      <c r="H55" s="98"/>
      <c r="I55" s="98"/>
      <c r="J55" s="98"/>
    </row>
    <row r="56" spans="2:10" x14ac:dyDescent="0.25">
      <c r="B56" s="103" t="s">
        <v>25</v>
      </c>
      <c r="C56" s="104"/>
      <c r="D56" s="104"/>
      <c r="E56" s="104"/>
      <c r="F56" s="104"/>
      <c r="G56" s="104"/>
      <c r="H56" s="104"/>
      <c r="I56" s="104"/>
      <c r="J56" s="105"/>
    </row>
    <row r="57" spans="2:10" x14ac:dyDescent="0.25">
      <c r="B57" s="106" t="s">
        <v>28</v>
      </c>
      <c r="C57" s="107"/>
      <c r="D57" s="107"/>
      <c r="E57" s="108"/>
      <c r="F57" s="27">
        <v>20000</v>
      </c>
      <c r="G57" s="28" t="s">
        <v>26</v>
      </c>
      <c r="H57" s="30">
        <v>1</v>
      </c>
      <c r="I57" s="27">
        <f t="shared" ref="I57:I63" si="8">H57*F57</f>
        <v>20000</v>
      </c>
      <c r="J57" s="33" t="s">
        <v>27</v>
      </c>
    </row>
    <row r="58" spans="2:10" x14ac:dyDescent="0.25">
      <c r="B58" s="100" t="s">
        <v>29</v>
      </c>
      <c r="C58" s="101"/>
      <c r="D58" s="101"/>
      <c r="E58" s="102"/>
      <c r="F58" s="27">
        <v>0</v>
      </c>
      <c r="G58" s="28" t="s">
        <v>26</v>
      </c>
      <c r="H58" s="30">
        <v>1</v>
      </c>
      <c r="I58" s="27">
        <f t="shared" si="8"/>
        <v>0</v>
      </c>
      <c r="J58" s="33" t="s">
        <v>27</v>
      </c>
    </row>
    <row r="59" spans="2:10" x14ac:dyDescent="0.25">
      <c r="B59" s="34" t="s">
        <v>30</v>
      </c>
      <c r="C59" s="30"/>
      <c r="D59" s="30" t="s">
        <v>16</v>
      </c>
      <c r="E59" s="30"/>
      <c r="F59" s="27">
        <v>0</v>
      </c>
      <c r="G59" s="28" t="s">
        <v>26</v>
      </c>
      <c r="H59" s="30">
        <v>1</v>
      </c>
      <c r="I59" s="27">
        <f t="shared" si="8"/>
        <v>0</v>
      </c>
      <c r="J59" s="68">
        <v>2</v>
      </c>
    </row>
    <row r="60" spans="2:10" x14ac:dyDescent="0.25">
      <c r="B60" s="100" t="s">
        <v>31</v>
      </c>
      <c r="C60" s="101"/>
      <c r="D60" s="101"/>
      <c r="E60" s="102"/>
      <c r="F60" s="35">
        <v>0.65</v>
      </c>
      <c r="G60" s="28" t="s">
        <v>32</v>
      </c>
      <c r="H60" s="36">
        <f>F59</f>
        <v>0</v>
      </c>
      <c r="I60" s="27">
        <f t="shared" si="8"/>
        <v>0</v>
      </c>
      <c r="J60" s="68">
        <v>2</v>
      </c>
    </row>
    <row r="61" spans="2:10" x14ac:dyDescent="0.25">
      <c r="B61" s="100" t="s">
        <v>33</v>
      </c>
      <c r="C61" s="101"/>
      <c r="D61" s="101"/>
      <c r="E61" s="102"/>
      <c r="F61" s="27">
        <v>2500</v>
      </c>
      <c r="G61" s="28" t="s">
        <v>26</v>
      </c>
      <c r="H61" s="30">
        <v>1</v>
      </c>
      <c r="I61" s="27">
        <f t="shared" si="8"/>
        <v>2500</v>
      </c>
      <c r="J61" s="33"/>
    </row>
    <row r="62" spans="2:10" x14ac:dyDescent="0.25">
      <c r="B62" s="100" t="s">
        <v>34</v>
      </c>
      <c r="C62" s="101"/>
      <c r="D62" s="101"/>
      <c r="E62" s="102"/>
      <c r="F62" s="27">
        <v>2500</v>
      </c>
      <c r="G62" s="28" t="s">
        <v>35</v>
      </c>
      <c r="H62" s="30">
        <v>2</v>
      </c>
      <c r="I62" s="27">
        <f t="shared" si="8"/>
        <v>5000</v>
      </c>
      <c r="J62" s="33"/>
    </row>
    <row r="63" spans="2:10" x14ac:dyDescent="0.25">
      <c r="B63" s="115" t="s">
        <v>36</v>
      </c>
      <c r="C63" s="116"/>
      <c r="D63" s="116"/>
      <c r="E63" s="117"/>
      <c r="F63" s="37">
        <v>2.5000000000000001E-2</v>
      </c>
      <c r="G63" s="28" t="s">
        <v>32</v>
      </c>
      <c r="H63" s="36">
        <f>SUM(I57:I62)</f>
        <v>27500</v>
      </c>
      <c r="I63" s="27">
        <f t="shared" si="8"/>
        <v>687.5</v>
      </c>
      <c r="J63" s="33"/>
    </row>
    <row r="64" spans="2:10" ht="15.75" thickBot="1" x14ac:dyDescent="0.3">
      <c r="B64" s="109" t="s">
        <v>37</v>
      </c>
      <c r="C64" s="110"/>
      <c r="D64" s="110"/>
      <c r="E64" s="110"/>
      <c r="F64" s="110"/>
      <c r="G64" s="110"/>
      <c r="H64" s="111"/>
      <c r="I64" s="8">
        <f>SUM(I57:I63)</f>
        <v>28187.5</v>
      </c>
      <c r="J64" s="9"/>
    </row>
    <row r="65" spans="2:10" x14ac:dyDescent="0.25">
      <c r="B65" s="98"/>
      <c r="C65" s="98"/>
      <c r="D65" s="98"/>
      <c r="E65" s="98"/>
      <c r="F65" s="98"/>
      <c r="G65" s="98"/>
      <c r="H65" s="98"/>
      <c r="I65" s="98"/>
      <c r="J65" s="98"/>
    </row>
    <row r="66" spans="2:10" ht="15.75" thickBot="1" x14ac:dyDescent="0.3">
      <c r="B66" s="10"/>
      <c r="C66" s="10"/>
      <c r="D66" s="10"/>
      <c r="E66" s="10"/>
      <c r="F66" s="11"/>
      <c r="G66" s="11"/>
      <c r="H66" s="11"/>
      <c r="I66" s="12"/>
    </row>
    <row r="67" spans="2:10" ht="15.75" thickBot="1" x14ac:dyDescent="0.3">
      <c r="B67" s="118"/>
      <c r="C67" s="119"/>
      <c r="D67" s="119"/>
      <c r="E67" s="119"/>
      <c r="F67" s="119"/>
      <c r="G67" s="119"/>
      <c r="H67" s="120"/>
      <c r="I67" s="13"/>
      <c r="J67" s="14"/>
    </row>
    <row r="68" spans="2:10" ht="15.75" thickBot="1" x14ac:dyDescent="0.3">
      <c r="B68" s="112" t="s">
        <v>54</v>
      </c>
      <c r="C68" s="113"/>
      <c r="D68" s="113"/>
      <c r="E68" s="113"/>
      <c r="F68" s="113"/>
      <c r="G68" s="113"/>
      <c r="H68" s="114"/>
      <c r="I68" s="15">
        <f>I32+I54+I64</f>
        <v>28187.5</v>
      </c>
      <c r="J68" s="16"/>
    </row>
    <row r="69" spans="2:10" ht="15.75" thickBot="1" x14ac:dyDescent="0.3">
      <c r="B69" s="82" t="s">
        <v>55</v>
      </c>
      <c r="C69" s="83"/>
      <c r="D69" s="83"/>
      <c r="E69" s="83"/>
      <c r="F69" s="83"/>
      <c r="G69" s="83"/>
      <c r="H69" s="84"/>
      <c r="I69" s="24">
        <f>SUM(I36,I40,I44)</f>
        <v>0</v>
      </c>
      <c r="J69" s="25"/>
    </row>
  </sheetData>
  <mergeCells count="54">
    <mergeCell ref="B1:F1"/>
    <mergeCell ref="B2:F2"/>
    <mergeCell ref="B3:F3"/>
    <mergeCell ref="B4:F4"/>
    <mergeCell ref="B25:E25"/>
    <mergeCell ref="B16:G16"/>
    <mergeCell ref="B18:E18"/>
    <mergeCell ref="B19:J19"/>
    <mergeCell ref="B20:E20"/>
    <mergeCell ref="B21:E21"/>
    <mergeCell ref="B23:E23"/>
    <mergeCell ref="B24:E24"/>
    <mergeCell ref="B6:C6"/>
    <mergeCell ref="B8:C8"/>
    <mergeCell ref="B10:D10"/>
    <mergeCell ref="B22:E22"/>
    <mergeCell ref="B68:H68"/>
    <mergeCell ref="B69:H69"/>
    <mergeCell ref="B58:E58"/>
    <mergeCell ref="B60:E60"/>
    <mergeCell ref="B61:E61"/>
    <mergeCell ref="B62:E62"/>
    <mergeCell ref="B63:E63"/>
    <mergeCell ref="B64:H64"/>
    <mergeCell ref="B50:E50"/>
    <mergeCell ref="B36:H36"/>
    <mergeCell ref="B38:J38"/>
    <mergeCell ref="B65:J65"/>
    <mergeCell ref="B67:H67"/>
    <mergeCell ref="B57:E57"/>
    <mergeCell ref="B51:E51"/>
    <mergeCell ref="B53:E53"/>
    <mergeCell ref="B54:H54"/>
    <mergeCell ref="B55:J55"/>
    <mergeCell ref="B56:J56"/>
    <mergeCell ref="B52:E52"/>
    <mergeCell ref="B49:E49"/>
    <mergeCell ref="B42:J42"/>
    <mergeCell ref="B43:E43"/>
    <mergeCell ref="B44:H44"/>
    <mergeCell ref="B34:J34"/>
    <mergeCell ref="B33:J33"/>
    <mergeCell ref="B26:E26"/>
    <mergeCell ref="B28:E28"/>
    <mergeCell ref="B30:E30"/>
    <mergeCell ref="B31:E31"/>
    <mergeCell ref="B32:H32"/>
    <mergeCell ref="B27:E27"/>
    <mergeCell ref="B29:E29"/>
    <mergeCell ref="B39:E39"/>
    <mergeCell ref="B47:J47"/>
    <mergeCell ref="B48:E48"/>
    <mergeCell ref="B35:E35"/>
    <mergeCell ref="B40:H40"/>
  </mergeCells>
  <pageMargins left="0.7" right="0.7" top="0.75" bottom="0.75" header="0.3" footer="0.3"/>
  <pageSetup orientation="portrait" r:id="rId1"/>
  <ignoredErrors>
    <ignoredError sqref="H27"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7"/>
  <sheetViews>
    <sheetView workbookViewId="0">
      <selection activeCell="E7" sqref="E7"/>
    </sheetView>
  </sheetViews>
  <sheetFormatPr defaultRowHeight="15" x14ac:dyDescent="0.25"/>
  <cols>
    <col min="1" max="1" width="2.5703125" customWidth="1"/>
    <col min="3" max="3" width="15.85546875" customWidth="1"/>
    <col min="4" max="4" width="15" customWidth="1"/>
    <col min="5" max="5" width="12.85546875" customWidth="1"/>
    <col min="6" max="6" width="17.42578125" customWidth="1"/>
    <col min="8" max="8" width="13" customWidth="1"/>
    <col min="9" max="9" width="14.140625" customWidth="1"/>
    <col min="10" max="10" width="26.5703125" customWidth="1"/>
  </cols>
  <sheetData>
    <row r="1" spans="2:10" ht="18" x14ac:dyDescent="0.25">
      <c r="B1" s="124" t="s">
        <v>75</v>
      </c>
      <c r="C1" s="124"/>
      <c r="D1" s="124"/>
      <c r="E1" s="124"/>
      <c r="F1" s="124"/>
      <c r="J1" s="1"/>
    </row>
    <row r="2" spans="2:10" ht="18" x14ac:dyDescent="0.25">
      <c r="B2" s="124" t="s">
        <v>38</v>
      </c>
      <c r="C2" s="124"/>
      <c r="D2" s="124"/>
      <c r="E2" s="124"/>
      <c r="F2" s="124"/>
    </row>
    <row r="3" spans="2:10" ht="18" x14ac:dyDescent="0.25">
      <c r="B3" s="124" t="s">
        <v>89</v>
      </c>
      <c r="C3" s="124"/>
      <c r="D3" s="124"/>
      <c r="E3" s="124"/>
      <c r="F3" s="124"/>
    </row>
    <row r="4" spans="2:10" ht="18" x14ac:dyDescent="0.25">
      <c r="B4" s="124" t="s">
        <v>111</v>
      </c>
      <c r="C4" s="124"/>
      <c r="D4" s="124"/>
      <c r="E4" s="124"/>
      <c r="F4" s="124"/>
    </row>
    <row r="5" spans="2:10" ht="15.75" x14ac:dyDescent="0.25">
      <c r="B5" s="43"/>
    </row>
    <row r="6" spans="2:10" ht="18.75" x14ac:dyDescent="0.3">
      <c r="B6" s="121" t="s">
        <v>0</v>
      </c>
      <c r="C6" s="121"/>
      <c r="D6" s="78">
        <v>0</v>
      </c>
      <c r="E6" s="2" t="s">
        <v>1</v>
      </c>
    </row>
    <row r="7" spans="2:10" ht="18.75" x14ac:dyDescent="0.3">
      <c r="B7" s="121" t="s">
        <v>39</v>
      </c>
      <c r="C7" s="121"/>
      <c r="D7" s="74">
        <v>0</v>
      </c>
      <c r="E7" s="2" t="s">
        <v>2</v>
      </c>
    </row>
    <row r="8" spans="2:10" ht="15.75" thickBot="1" x14ac:dyDescent="0.3"/>
    <row r="9" spans="2:10" x14ac:dyDescent="0.25">
      <c r="B9" s="88"/>
      <c r="C9" s="89"/>
      <c r="D9" s="89"/>
      <c r="E9" s="89"/>
      <c r="F9" s="3" t="s">
        <v>5</v>
      </c>
      <c r="G9" s="3" t="s">
        <v>6</v>
      </c>
      <c r="H9" s="3" t="s">
        <v>7</v>
      </c>
      <c r="I9" s="3" t="s">
        <v>8</v>
      </c>
      <c r="J9" s="4" t="s">
        <v>9</v>
      </c>
    </row>
    <row r="10" spans="2:10" x14ac:dyDescent="0.25">
      <c r="B10" s="90" t="s">
        <v>40</v>
      </c>
      <c r="C10" s="91"/>
      <c r="D10" s="91"/>
      <c r="E10" s="91"/>
      <c r="F10" s="92"/>
      <c r="G10" s="92"/>
      <c r="H10" s="92"/>
      <c r="I10" s="92"/>
      <c r="J10" s="94"/>
    </row>
    <row r="11" spans="2:10" x14ac:dyDescent="0.25">
      <c r="B11" s="85" t="s">
        <v>78</v>
      </c>
      <c r="C11" s="86"/>
      <c r="D11" s="86"/>
      <c r="E11" s="86"/>
      <c r="F11" s="27">
        <v>1.88</v>
      </c>
      <c r="G11" s="30" t="s">
        <v>2</v>
      </c>
      <c r="H11" s="30">
        <f>$D$7</f>
        <v>0</v>
      </c>
      <c r="I11" s="5">
        <f t="shared" ref="I11:I14" si="0">H11*F11</f>
        <v>0</v>
      </c>
      <c r="J11" s="6"/>
    </row>
    <row r="12" spans="2:10" x14ac:dyDescent="0.25">
      <c r="B12" s="85" t="s">
        <v>79</v>
      </c>
      <c r="C12" s="86"/>
      <c r="D12" s="86"/>
      <c r="E12" s="86"/>
      <c r="F12" s="27">
        <v>0.877</v>
      </c>
      <c r="G12" s="30" t="s">
        <v>2</v>
      </c>
      <c r="H12" s="30">
        <f t="shared" ref="H12" si="1">$D$7</f>
        <v>0</v>
      </c>
      <c r="I12" s="5">
        <f t="shared" si="0"/>
        <v>0</v>
      </c>
      <c r="J12" s="6"/>
    </row>
    <row r="13" spans="2:10" x14ac:dyDescent="0.25">
      <c r="B13" s="100" t="s">
        <v>132</v>
      </c>
      <c r="C13" s="101"/>
      <c r="D13" s="101"/>
      <c r="E13" s="102"/>
      <c r="F13" s="27">
        <v>0.57699999999999996</v>
      </c>
      <c r="G13" s="30" t="s">
        <v>2</v>
      </c>
      <c r="H13" s="30">
        <f>$D$7</f>
        <v>0</v>
      </c>
      <c r="I13" s="5">
        <f t="shared" si="0"/>
        <v>0</v>
      </c>
      <c r="J13" s="6"/>
    </row>
    <row r="14" spans="2:10" x14ac:dyDescent="0.25">
      <c r="B14" s="100" t="s">
        <v>133</v>
      </c>
      <c r="C14" s="122"/>
      <c r="D14" s="122"/>
      <c r="E14" s="123"/>
      <c r="F14" s="27">
        <v>0.66600000000000004</v>
      </c>
      <c r="G14" s="30" t="s">
        <v>2</v>
      </c>
      <c r="H14" s="30">
        <f t="shared" ref="H14" si="2">$D$7</f>
        <v>0</v>
      </c>
      <c r="I14" s="5">
        <f t="shared" si="0"/>
        <v>0</v>
      </c>
      <c r="J14" s="6"/>
    </row>
    <row r="15" spans="2:10" x14ac:dyDescent="0.25">
      <c r="B15" s="100" t="s">
        <v>87</v>
      </c>
      <c r="C15" s="101"/>
      <c r="D15" s="101"/>
      <c r="E15" s="102"/>
      <c r="F15" s="27">
        <v>0.21099999999999999</v>
      </c>
      <c r="G15" s="30" t="s">
        <v>2</v>
      </c>
      <c r="H15" s="30">
        <f t="shared" ref="H15:H16" si="3">$D$7</f>
        <v>0</v>
      </c>
      <c r="I15" s="5">
        <f>H15*F15</f>
        <v>0</v>
      </c>
      <c r="J15" s="6"/>
    </row>
    <row r="16" spans="2:10" x14ac:dyDescent="0.25">
      <c r="B16" s="100" t="s">
        <v>88</v>
      </c>
      <c r="C16" s="122"/>
      <c r="D16" s="122"/>
      <c r="E16" s="123"/>
      <c r="F16" s="27">
        <v>8.8999999999999996E-2</v>
      </c>
      <c r="G16" s="30" t="s">
        <v>2</v>
      </c>
      <c r="H16" s="30">
        <f t="shared" si="3"/>
        <v>0</v>
      </c>
      <c r="I16" s="5">
        <f>H16*F16</f>
        <v>0</v>
      </c>
      <c r="J16" s="6"/>
    </row>
    <row r="17" spans="2:10" x14ac:dyDescent="0.25">
      <c r="B17" s="100" t="s">
        <v>123</v>
      </c>
      <c r="C17" s="101"/>
      <c r="D17" s="101"/>
      <c r="E17" s="102"/>
      <c r="F17" s="27">
        <v>4625</v>
      </c>
      <c r="G17" s="30" t="s">
        <v>92</v>
      </c>
      <c r="H17" s="30">
        <f>D6</f>
        <v>0</v>
      </c>
      <c r="I17" s="5">
        <f>F17*H17</f>
        <v>0</v>
      </c>
      <c r="J17" s="6"/>
    </row>
    <row r="18" spans="2:10" ht="15.75" thickBot="1" x14ac:dyDescent="0.3">
      <c r="B18" s="109" t="s">
        <v>41</v>
      </c>
      <c r="C18" s="110"/>
      <c r="D18" s="110"/>
      <c r="E18" s="110"/>
      <c r="F18" s="110"/>
      <c r="G18" s="110"/>
      <c r="H18" s="111"/>
      <c r="I18" s="51">
        <f>SUM(I11:I17)</f>
        <v>0</v>
      </c>
      <c r="J18" s="59" t="s">
        <v>118</v>
      </c>
    </row>
    <row r="19" spans="2:10" x14ac:dyDescent="0.25">
      <c r="B19" s="131"/>
      <c r="C19" s="131"/>
      <c r="D19" s="131"/>
      <c r="E19" s="131"/>
      <c r="F19" s="131"/>
      <c r="G19" s="131"/>
      <c r="H19" s="131"/>
      <c r="I19" s="131"/>
      <c r="J19" s="131"/>
    </row>
    <row r="20" spans="2:10" x14ac:dyDescent="0.25">
      <c r="B20" s="103" t="s">
        <v>82</v>
      </c>
      <c r="C20" s="104"/>
      <c r="D20" s="104"/>
      <c r="E20" s="104"/>
      <c r="F20" s="104"/>
      <c r="G20" s="104"/>
      <c r="H20" s="104"/>
      <c r="I20" s="104"/>
      <c r="J20" s="105"/>
    </row>
    <row r="21" spans="2:10" x14ac:dyDescent="0.25">
      <c r="B21" s="125" t="s">
        <v>83</v>
      </c>
      <c r="C21" s="122"/>
      <c r="D21" s="122"/>
      <c r="E21" s="123"/>
      <c r="F21" s="39">
        <v>1548.7</v>
      </c>
      <c r="G21" s="40" t="s">
        <v>92</v>
      </c>
      <c r="H21" s="41">
        <f>$D$6</f>
        <v>0</v>
      </c>
      <c r="I21" s="39">
        <f>H21*F21</f>
        <v>0</v>
      </c>
      <c r="J21" s="42" t="s">
        <v>12</v>
      </c>
    </row>
    <row r="22" spans="2:10" ht="15.75" thickBot="1" x14ac:dyDescent="0.3">
      <c r="B22" s="109" t="s">
        <v>84</v>
      </c>
      <c r="C22" s="110"/>
      <c r="D22" s="110"/>
      <c r="E22" s="110"/>
      <c r="F22" s="110"/>
      <c r="G22" s="110"/>
      <c r="H22" s="111"/>
      <c r="I22" s="7">
        <f>SUM(I21)</f>
        <v>0</v>
      </c>
      <c r="J22" s="9"/>
    </row>
    <row r="23" spans="2:10" x14ac:dyDescent="0.25">
      <c r="B23" s="131"/>
      <c r="C23" s="131"/>
      <c r="D23" s="131"/>
      <c r="E23" s="131"/>
      <c r="F23" s="131"/>
      <c r="G23" s="131"/>
      <c r="H23" s="131"/>
      <c r="I23" s="131"/>
      <c r="J23" s="131"/>
    </row>
    <row r="24" spans="2:10" x14ac:dyDescent="0.25">
      <c r="B24" s="103" t="s">
        <v>90</v>
      </c>
      <c r="C24" s="104"/>
      <c r="D24" s="104"/>
      <c r="E24" s="104"/>
      <c r="F24" s="104"/>
      <c r="G24" s="104"/>
      <c r="H24" s="104"/>
      <c r="I24" s="104"/>
      <c r="J24" s="105"/>
    </row>
    <row r="25" spans="2:10" x14ac:dyDescent="0.25">
      <c r="B25" s="125" t="s">
        <v>91</v>
      </c>
      <c r="C25" s="122"/>
      <c r="D25" s="122"/>
      <c r="E25" s="123"/>
      <c r="F25" s="39">
        <v>164.28</v>
      </c>
      <c r="G25" s="40" t="s">
        <v>101</v>
      </c>
      <c r="H25" s="41">
        <f>$D$6</f>
        <v>0</v>
      </c>
      <c r="I25" s="39">
        <f>H25*F25</f>
        <v>0</v>
      </c>
      <c r="J25" s="42" t="s">
        <v>12</v>
      </c>
    </row>
    <row r="26" spans="2:10" ht="15.75" thickBot="1" x14ac:dyDescent="0.3">
      <c r="B26" s="109" t="s">
        <v>84</v>
      </c>
      <c r="C26" s="110"/>
      <c r="D26" s="110"/>
      <c r="E26" s="110"/>
      <c r="F26" s="110"/>
      <c r="G26" s="110"/>
      <c r="H26" s="111"/>
      <c r="I26" s="7">
        <f>SUM(I25)</f>
        <v>0</v>
      </c>
      <c r="J26" s="9"/>
    </row>
    <row r="27" spans="2:10" x14ac:dyDescent="0.25">
      <c r="B27" s="131"/>
      <c r="C27" s="131"/>
      <c r="D27" s="131"/>
      <c r="E27" s="131"/>
      <c r="F27" s="131"/>
      <c r="G27" s="131"/>
      <c r="H27" s="131"/>
      <c r="I27" s="131"/>
      <c r="J27" s="131"/>
    </row>
    <row r="28" spans="2:10" x14ac:dyDescent="0.25">
      <c r="B28" s="103" t="s">
        <v>51</v>
      </c>
      <c r="C28" s="104"/>
      <c r="D28" s="104"/>
      <c r="E28" s="104"/>
      <c r="F28" s="104"/>
      <c r="G28" s="104"/>
      <c r="H28" s="104"/>
      <c r="I28" s="104"/>
      <c r="J28" s="105"/>
    </row>
    <row r="29" spans="2:10" x14ac:dyDescent="0.25">
      <c r="B29" s="106" t="s">
        <v>63</v>
      </c>
      <c r="C29" s="107"/>
      <c r="D29" s="107"/>
      <c r="E29" s="108"/>
      <c r="F29" s="27">
        <v>0.1</v>
      </c>
      <c r="G29" s="28" t="s">
        <v>2</v>
      </c>
      <c r="H29" s="31">
        <f>$D$7</f>
        <v>0</v>
      </c>
      <c r="I29" s="27">
        <f t="shared" ref="I29" si="4">H29*F29</f>
        <v>0</v>
      </c>
      <c r="J29" s="6"/>
    </row>
    <row r="30" spans="2:10" x14ac:dyDescent="0.25">
      <c r="B30" s="106" t="s">
        <v>60</v>
      </c>
      <c r="C30" s="107"/>
      <c r="D30" s="107"/>
      <c r="E30" s="108"/>
      <c r="F30" s="27">
        <v>3933</v>
      </c>
      <c r="G30" s="32" t="s">
        <v>61</v>
      </c>
      <c r="H30" s="31">
        <f>$D$7</f>
        <v>0</v>
      </c>
      <c r="I30" s="27">
        <f>(F30*H30)/1000</f>
        <v>0</v>
      </c>
      <c r="J30" s="69">
        <v>1</v>
      </c>
    </row>
    <row r="31" spans="2:10" x14ac:dyDescent="0.25">
      <c r="B31" s="100" t="s">
        <v>65</v>
      </c>
      <c r="C31" s="101"/>
      <c r="D31" s="101"/>
      <c r="E31" s="102"/>
      <c r="F31" s="27">
        <v>0.45500000000000002</v>
      </c>
      <c r="G31" s="28" t="s">
        <v>2</v>
      </c>
      <c r="H31" s="31">
        <f>$D$7</f>
        <v>0</v>
      </c>
      <c r="I31" s="27">
        <f t="shared" ref="I31" si="5">H31*F31</f>
        <v>0</v>
      </c>
      <c r="J31" s="6"/>
    </row>
    <row r="32" spans="2:10" ht="15.75" thickBot="1" x14ac:dyDescent="0.3">
      <c r="B32" s="109" t="s">
        <v>24</v>
      </c>
      <c r="C32" s="110"/>
      <c r="D32" s="110"/>
      <c r="E32" s="110"/>
      <c r="F32" s="110"/>
      <c r="G32" s="110"/>
      <c r="H32" s="111"/>
      <c r="I32" s="7">
        <f>SUM(I29:I31)</f>
        <v>0</v>
      </c>
      <c r="J32" s="9"/>
    </row>
    <row r="33" spans="2:10" x14ac:dyDescent="0.25">
      <c r="B33" s="98"/>
      <c r="C33" s="98"/>
      <c r="D33" s="98"/>
      <c r="E33" s="98"/>
      <c r="F33" s="98"/>
      <c r="G33" s="98"/>
      <c r="H33" s="98"/>
      <c r="I33" s="98"/>
      <c r="J33" s="98"/>
    </row>
    <row r="34" spans="2:10" x14ac:dyDescent="0.25">
      <c r="B34" s="103" t="s">
        <v>25</v>
      </c>
      <c r="C34" s="104"/>
      <c r="D34" s="104"/>
      <c r="E34" s="104"/>
      <c r="F34" s="104"/>
      <c r="G34" s="104"/>
      <c r="H34" s="104"/>
      <c r="I34" s="104"/>
      <c r="J34" s="105"/>
    </row>
    <row r="35" spans="2:10" x14ac:dyDescent="0.25">
      <c r="B35" s="106" t="s">
        <v>28</v>
      </c>
      <c r="C35" s="107"/>
      <c r="D35" s="107"/>
      <c r="E35" s="108"/>
      <c r="F35" s="27">
        <v>20000</v>
      </c>
      <c r="G35" s="28" t="s">
        <v>26</v>
      </c>
      <c r="H35" s="30">
        <v>1</v>
      </c>
      <c r="I35" s="27">
        <f t="shared" ref="I35:I41" si="6">H35*F35</f>
        <v>20000</v>
      </c>
      <c r="J35" s="33" t="s">
        <v>27</v>
      </c>
    </row>
    <row r="36" spans="2:10" x14ac:dyDescent="0.25">
      <c r="B36" s="100" t="s">
        <v>29</v>
      </c>
      <c r="C36" s="101"/>
      <c r="D36" s="101"/>
      <c r="E36" s="102"/>
      <c r="F36" s="27">
        <v>0</v>
      </c>
      <c r="G36" s="28" t="s">
        <v>26</v>
      </c>
      <c r="H36" s="30">
        <v>1</v>
      </c>
      <c r="I36" s="27">
        <f t="shared" si="6"/>
        <v>0</v>
      </c>
      <c r="J36" s="33" t="s">
        <v>27</v>
      </c>
    </row>
    <row r="37" spans="2:10" x14ac:dyDescent="0.25">
      <c r="B37" s="34" t="s">
        <v>30</v>
      </c>
      <c r="C37" s="30"/>
      <c r="D37" s="30" t="s">
        <v>16</v>
      </c>
      <c r="E37" s="30"/>
      <c r="F37" s="27">
        <v>0</v>
      </c>
      <c r="G37" s="28" t="s">
        <v>26</v>
      </c>
      <c r="H37" s="30">
        <v>1</v>
      </c>
      <c r="I37" s="27">
        <f t="shared" si="6"/>
        <v>0</v>
      </c>
      <c r="J37" s="68">
        <v>2</v>
      </c>
    </row>
    <row r="38" spans="2:10" x14ac:dyDescent="0.25">
      <c r="B38" s="100" t="s">
        <v>31</v>
      </c>
      <c r="C38" s="101"/>
      <c r="D38" s="101"/>
      <c r="E38" s="102"/>
      <c r="F38" s="35">
        <v>0.65</v>
      </c>
      <c r="G38" s="28" t="s">
        <v>32</v>
      </c>
      <c r="H38" s="36">
        <f>F37</f>
        <v>0</v>
      </c>
      <c r="I38" s="27">
        <f t="shared" si="6"/>
        <v>0</v>
      </c>
      <c r="J38" s="68">
        <v>2</v>
      </c>
    </row>
    <row r="39" spans="2:10" x14ac:dyDescent="0.25">
      <c r="B39" s="100" t="s">
        <v>33</v>
      </c>
      <c r="C39" s="101"/>
      <c r="D39" s="101"/>
      <c r="E39" s="102"/>
      <c r="F39" s="27">
        <v>2500</v>
      </c>
      <c r="G39" s="28" t="s">
        <v>26</v>
      </c>
      <c r="H39" s="30">
        <v>1</v>
      </c>
      <c r="I39" s="27">
        <f t="shared" si="6"/>
        <v>2500</v>
      </c>
      <c r="J39" s="33"/>
    </row>
    <row r="40" spans="2:10" x14ac:dyDescent="0.25">
      <c r="B40" s="100" t="s">
        <v>34</v>
      </c>
      <c r="C40" s="101"/>
      <c r="D40" s="101"/>
      <c r="E40" s="102"/>
      <c r="F40" s="27">
        <v>2500</v>
      </c>
      <c r="G40" s="28" t="s">
        <v>35</v>
      </c>
      <c r="H40" s="30">
        <v>2</v>
      </c>
      <c r="I40" s="27">
        <f t="shared" si="6"/>
        <v>5000</v>
      </c>
      <c r="J40" s="33"/>
    </row>
    <row r="41" spans="2:10" x14ac:dyDescent="0.25">
      <c r="B41" s="115" t="s">
        <v>36</v>
      </c>
      <c r="C41" s="116"/>
      <c r="D41" s="116"/>
      <c r="E41" s="117"/>
      <c r="F41" s="37">
        <v>2.5000000000000001E-2</v>
      </c>
      <c r="G41" s="28" t="s">
        <v>32</v>
      </c>
      <c r="H41" s="36">
        <f>SUM(I35:I40)</f>
        <v>27500</v>
      </c>
      <c r="I41" s="27">
        <f t="shared" si="6"/>
        <v>687.5</v>
      </c>
      <c r="J41" s="33"/>
    </row>
    <row r="42" spans="2:10" ht="15.75" thickBot="1" x14ac:dyDescent="0.3">
      <c r="B42" s="109" t="s">
        <v>37</v>
      </c>
      <c r="C42" s="110"/>
      <c r="D42" s="110"/>
      <c r="E42" s="110"/>
      <c r="F42" s="110"/>
      <c r="G42" s="110"/>
      <c r="H42" s="111"/>
      <c r="I42" s="8">
        <f>SUM(I35:I41)</f>
        <v>28187.5</v>
      </c>
      <c r="J42" s="9"/>
    </row>
    <row r="43" spans="2:10" x14ac:dyDescent="0.25">
      <c r="B43" s="98"/>
      <c r="C43" s="98"/>
      <c r="D43" s="98"/>
      <c r="E43" s="98"/>
      <c r="F43" s="98"/>
      <c r="G43" s="98"/>
      <c r="H43" s="98"/>
      <c r="I43" s="98"/>
      <c r="J43" s="98"/>
    </row>
    <row r="44" spans="2:10" ht="15.75" thickBot="1" x14ac:dyDescent="0.3">
      <c r="B44" s="10"/>
      <c r="C44" s="10"/>
      <c r="D44" s="10"/>
      <c r="E44" s="10"/>
      <c r="F44" s="11"/>
      <c r="G44" s="11"/>
      <c r="H44" s="11"/>
      <c r="I44" s="12"/>
    </row>
    <row r="45" spans="2:10" ht="15.75" thickBot="1" x14ac:dyDescent="0.3">
      <c r="B45" s="118"/>
      <c r="C45" s="119"/>
      <c r="D45" s="119"/>
      <c r="E45" s="119"/>
      <c r="F45" s="119"/>
      <c r="G45" s="119"/>
      <c r="H45" s="120"/>
      <c r="I45" s="13"/>
      <c r="J45" s="14"/>
    </row>
    <row r="46" spans="2:10" ht="15.75" thickBot="1" x14ac:dyDescent="0.3">
      <c r="B46" s="112" t="s">
        <v>54</v>
      </c>
      <c r="C46" s="113"/>
      <c r="D46" s="113"/>
      <c r="E46" s="113"/>
      <c r="F46" s="113"/>
      <c r="G46" s="113"/>
      <c r="H46" s="114"/>
      <c r="I46" s="15">
        <f>I18+I32+I42</f>
        <v>28187.5</v>
      </c>
      <c r="J46" s="16"/>
    </row>
    <row r="47" spans="2:10" ht="15.75" thickBot="1" x14ac:dyDescent="0.3">
      <c r="B47" s="82" t="s">
        <v>55</v>
      </c>
      <c r="C47" s="83"/>
      <c r="D47" s="83"/>
      <c r="E47" s="83"/>
      <c r="F47" s="83"/>
      <c r="G47" s="83"/>
      <c r="H47" s="84"/>
      <c r="I47" s="24">
        <f>SUM(I22,I26)</f>
        <v>0</v>
      </c>
      <c r="J47" s="25"/>
    </row>
  </sheetData>
  <mergeCells count="43">
    <mergeCell ref="B11:E11"/>
    <mergeCell ref="B7:C7"/>
    <mergeCell ref="B9:E9"/>
    <mergeCell ref="B10:J10"/>
    <mergeCell ref="B1:F1"/>
    <mergeCell ref="B2:F2"/>
    <mergeCell ref="B3:F3"/>
    <mergeCell ref="B4:F4"/>
    <mergeCell ref="B6:C6"/>
    <mergeCell ref="B18:H18"/>
    <mergeCell ref="B19:J19"/>
    <mergeCell ref="B12:E12"/>
    <mergeCell ref="B13:E13"/>
    <mergeCell ref="B15:E15"/>
    <mergeCell ref="B17:E17"/>
    <mergeCell ref="B16:E16"/>
    <mergeCell ref="B14:E14"/>
    <mergeCell ref="B36:E36"/>
    <mergeCell ref="B30:E30"/>
    <mergeCell ref="B28:J28"/>
    <mergeCell ref="B29:E29"/>
    <mergeCell ref="B20:J20"/>
    <mergeCell ref="B21:E21"/>
    <mergeCell ref="B22:H22"/>
    <mergeCell ref="B24:J24"/>
    <mergeCell ref="B25:E25"/>
    <mergeCell ref="B26:H26"/>
    <mergeCell ref="B45:H45"/>
    <mergeCell ref="B46:H46"/>
    <mergeCell ref="B47:H47"/>
    <mergeCell ref="B23:J23"/>
    <mergeCell ref="B27:J27"/>
    <mergeCell ref="B38:E38"/>
    <mergeCell ref="B39:E39"/>
    <mergeCell ref="B40:E40"/>
    <mergeCell ref="B41:E41"/>
    <mergeCell ref="B42:H42"/>
    <mergeCell ref="B43:J43"/>
    <mergeCell ref="B31:E31"/>
    <mergeCell ref="B32:H32"/>
    <mergeCell ref="B33:J33"/>
    <mergeCell ref="B34:J34"/>
    <mergeCell ref="B35:E35"/>
  </mergeCells>
  <pageMargins left="0.7" right="0.7" top="0.75" bottom="0.75" header="0.3" footer="0.3"/>
  <ignoredErrors>
    <ignoredError sqref="I30" 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C696D-35D5-43F0-BE97-21F29C19F1E2}">
  <dimension ref="B1:J47"/>
  <sheetViews>
    <sheetView workbookViewId="0">
      <selection activeCell="E7" sqref="E7"/>
    </sheetView>
  </sheetViews>
  <sheetFormatPr defaultRowHeight="15" x14ac:dyDescent="0.25"/>
  <cols>
    <col min="1" max="1" width="2.5703125" customWidth="1"/>
    <col min="3" max="3" width="15.85546875" customWidth="1"/>
    <col min="4" max="4" width="15" customWidth="1"/>
    <col min="5" max="5" width="12.85546875" customWidth="1"/>
    <col min="6" max="6" width="17.42578125" customWidth="1"/>
    <col min="8" max="8" width="13" customWidth="1"/>
    <col min="9" max="9" width="14.140625" customWidth="1"/>
    <col min="10" max="10" width="26.5703125" customWidth="1"/>
  </cols>
  <sheetData>
    <row r="1" spans="2:10" ht="18" x14ac:dyDescent="0.25">
      <c r="B1" s="124" t="s">
        <v>75</v>
      </c>
      <c r="C1" s="124"/>
      <c r="D1" s="124"/>
      <c r="E1" s="124"/>
      <c r="F1" s="124"/>
      <c r="J1" s="1"/>
    </row>
    <row r="2" spans="2:10" ht="18" x14ac:dyDescent="0.25">
      <c r="B2" s="124" t="s">
        <v>38</v>
      </c>
      <c r="C2" s="124"/>
      <c r="D2" s="124"/>
      <c r="E2" s="124"/>
      <c r="F2" s="124"/>
    </row>
    <row r="3" spans="2:10" ht="18" x14ac:dyDescent="0.25">
      <c r="B3" s="124" t="s">
        <v>89</v>
      </c>
      <c r="C3" s="124"/>
      <c r="D3" s="124"/>
      <c r="E3" s="124"/>
      <c r="F3" s="124"/>
    </row>
    <row r="4" spans="2:10" ht="18" x14ac:dyDescent="0.25">
      <c r="B4" s="124" t="s">
        <v>111</v>
      </c>
      <c r="C4" s="124"/>
      <c r="D4" s="124"/>
      <c r="E4" s="124"/>
      <c r="F4" s="124"/>
    </row>
    <row r="5" spans="2:10" ht="15.75" x14ac:dyDescent="0.25">
      <c r="B5" s="43"/>
    </row>
    <row r="6" spans="2:10" ht="18.75" x14ac:dyDescent="0.3">
      <c r="B6" s="121" t="s">
        <v>0</v>
      </c>
      <c r="C6" s="121"/>
      <c r="D6" s="78">
        <v>0</v>
      </c>
      <c r="E6" s="2" t="s">
        <v>1</v>
      </c>
    </row>
    <row r="7" spans="2:10" ht="18.75" x14ac:dyDescent="0.3">
      <c r="B7" s="121" t="s">
        <v>124</v>
      </c>
      <c r="C7" s="121"/>
      <c r="D7" s="74">
        <v>0</v>
      </c>
      <c r="E7" s="2" t="s">
        <v>2</v>
      </c>
    </row>
    <row r="8" spans="2:10" ht="15.75" thickBot="1" x14ac:dyDescent="0.3"/>
    <row r="9" spans="2:10" x14ac:dyDescent="0.25">
      <c r="B9" s="88"/>
      <c r="C9" s="89"/>
      <c r="D9" s="89"/>
      <c r="E9" s="89"/>
      <c r="F9" s="3" t="s">
        <v>5</v>
      </c>
      <c r="G9" s="3" t="s">
        <v>6</v>
      </c>
      <c r="H9" s="3" t="s">
        <v>7</v>
      </c>
      <c r="I9" s="3" t="s">
        <v>8</v>
      </c>
      <c r="J9" s="4" t="s">
        <v>9</v>
      </c>
    </row>
    <row r="10" spans="2:10" x14ac:dyDescent="0.25">
      <c r="B10" s="90" t="s">
        <v>40</v>
      </c>
      <c r="C10" s="91"/>
      <c r="D10" s="91"/>
      <c r="E10" s="91"/>
      <c r="F10" s="92"/>
      <c r="G10" s="92"/>
      <c r="H10" s="92"/>
      <c r="I10" s="92"/>
      <c r="J10" s="94"/>
    </row>
    <row r="11" spans="2:10" x14ac:dyDescent="0.25">
      <c r="B11" s="85" t="s">
        <v>80</v>
      </c>
      <c r="C11" s="86"/>
      <c r="D11" s="86"/>
      <c r="E11" s="86"/>
      <c r="F11" s="27">
        <v>2.69</v>
      </c>
      <c r="G11" s="30" t="s">
        <v>2</v>
      </c>
      <c r="H11" s="30">
        <f>$D$7</f>
        <v>0</v>
      </c>
      <c r="I11" s="5">
        <f t="shared" ref="I11:I14" si="0">H11*F11</f>
        <v>0</v>
      </c>
      <c r="J11" s="6"/>
    </row>
    <row r="12" spans="2:10" x14ac:dyDescent="0.25">
      <c r="B12" s="85" t="s">
        <v>81</v>
      </c>
      <c r="C12" s="86"/>
      <c r="D12" s="86"/>
      <c r="E12" s="86"/>
      <c r="F12" s="27">
        <v>1.31</v>
      </c>
      <c r="G12" s="30" t="s">
        <v>2</v>
      </c>
      <c r="H12" s="30">
        <f t="shared" ref="H12" si="1">$D$7</f>
        <v>0</v>
      </c>
      <c r="I12" s="5">
        <f t="shared" si="0"/>
        <v>0</v>
      </c>
      <c r="J12" s="6"/>
    </row>
    <row r="13" spans="2:10" x14ac:dyDescent="0.25">
      <c r="B13" s="100" t="s">
        <v>134</v>
      </c>
      <c r="C13" s="101"/>
      <c r="D13" s="101"/>
      <c r="E13" s="102"/>
      <c r="F13" s="27">
        <v>0.82099999999999995</v>
      </c>
      <c r="G13" s="30" t="s">
        <v>2</v>
      </c>
      <c r="H13" s="30">
        <f>$D$7</f>
        <v>0</v>
      </c>
      <c r="I13" s="5">
        <f t="shared" si="0"/>
        <v>0</v>
      </c>
      <c r="J13" s="6"/>
    </row>
    <row r="14" spans="2:10" x14ac:dyDescent="0.25">
      <c r="B14" s="100" t="s">
        <v>135</v>
      </c>
      <c r="C14" s="122"/>
      <c r="D14" s="122"/>
      <c r="E14" s="123"/>
      <c r="F14" s="27">
        <v>0.95499999999999996</v>
      </c>
      <c r="G14" s="30" t="s">
        <v>2</v>
      </c>
      <c r="H14" s="30">
        <f t="shared" ref="H14" si="2">$D$7</f>
        <v>0</v>
      </c>
      <c r="I14" s="5">
        <f t="shared" si="0"/>
        <v>0</v>
      </c>
      <c r="J14" s="6"/>
    </row>
    <row r="15" spans="2:10" x14ac:dyDescent="0.25">
      <c r="B15" s="100" t="s">
        <v>125</v>
      </c>
      <c r="C15" s="101"/>
      <c r="D15" s="101"/>
      <c r="E15" s="102"/>
      <c r="F15" s="27">
        <v>0.13300000000000001</v>
      </c>
      <c r="G15" s="30" t="s">
        <v>2</v>
      </c>
      <c r="H15" s="30">
        <f t="shared" ref="H15:H16" si="3">$D$7</f>
        <v>0</v>
      </c>
      <c r="I15" s="5">
        <f>H15*F15</f>
        <v>0</v>
      </c>
      <c r="J15" s="6"/>
    </row>
    <row r="16" spans="2:10" x14ac:dyDescent="0.25">
      <c r="B16" s="100" t="s">
        <v>126</v>
      </c>
      <c r="C16" s="122"/>
      <c r="D16" s="122"/>
      <c r="E16" s="123"/>
      <c r="F16" s="27">
        <v>0.06</v>
      </c>
      <c r="G16" s="30" t="s">
        <v>2</v>
      </c>
      <c r="H16" s="30">
        <f t="shared" si="3"/>
        <v>0</v>
      </c>
      <c r="I16" s="5">
        <f>H16*F16</f>
        <v>0</v>
      </c>
      <c r="J16" s="6"/>
    </row>
    <row r="17" spans="2:10" x14ac:dyDescent="0.25">
      <c r="B17" s="100" t="s">
        <v>127</v>
      </c>
      <c r="C17" s="101"/>
      <c r="D17" s="101"/>
      <c r="E17" s="102"/>
      <c r="F17" s="27">
        <v>4625</v>
      </c>
      <c r="G17" s="30" t="s">
        <v>92</v>
      </c>
      <c r="H17" s="30">
        <f>D6</f>
        <v>0</v>
      </c>
      <c r="I17" s="5">
        <f>F17*H17</f>
        <v>0</v>
      </c>
      <c r="J17" s="6"/>
    </row>
    <row r="18" spans="2:10" ht="15.75" thickBot="1" x14ac:dyDescent="0.3">
      <c r="B18" s="109" t="s">
        <v>41</v>
      </c>
      <c r="C18" s="110"/>
      <c r="D18" s="110"/>
      <c r="E18" s="110"/>
      <c r="F18" s="110"/>
      <c r="G18" s="110"/>
      <c r="H18" s="111"/>
      <c r="I18" s="51">
        <f>SUM(I11:I17)</f>
        <v>0</v>
      </c>
      <c r="J18" s="59" t="s">
        <v>118</v>
      </c>
    </row>
    <row r="19" spans="2:10" x14ac:dyDescent="0.25">
      <c r="B19" s="131"/>
      <c r="C19" s="131"/>
      <c r="D19" s="131"/>
      <c r="E19" s="131"/>
      <c r="F19" s="131"/>
      <c r="G19" s="131"/>
      <c r="H19" s="131"/>
      <c r="I19" s="131"/>
      <c r="J19" s="131"/>
    </row>
    <row r="20" spans="2:10" x14ac:dyDescent="0.25">
      <c r="B20" s="103" t="s">
        <v>82</v>
      </c>
      <c r="C20" s="104"/>
      <c r="D20" s="104"/>
      <c r="E20" s="104"/>
      <c r="F20" s="104"/>
      <c r="G20" s="104"/>
      <c r="H20" s="104"/>
      <c r="I20" s="104"/>
      <c r="J20" s="105"/>
    </row>
    <row r="21" spans="2:10" x14ac:dyDescent="0.25">
      <c r="B21" s="125" t="s">
        <v>83</v>
      </c>
      <c r="C21" s="122"/>
      <c r="D21" s="122"/>
      <c r="E21" s="123"/>
      <c r="F21" s="39">
        <v>1548.7</v>
      </c>
      <c r="G21" s="40" t="s">
        <v>92</v>
      </c>
      <c r="H21" s="41">
        <f>$D$6</f>
        <v>0</v>
      </c>
      <c r="I21" s="39">
        <f>H21*F21</f>
        <v>0</v>
      </c>
      <c r="J21" s="42" t="s">
        <v>12</v>
      </c>
    </row>
    <row r="22" spans="2:10" ht="15.75" thickBot="1" x14ac:dyDescent="0.3">
      <c r="B22" s="109" t="s">
        <v>84</v>
      </c>
      <c r="C22" s="110"/>
      <c r="D22" s="110"/>
      <c r="E22" s="110"/>
      <c r="F22" s="110"/>
      <c r="G22" s="110"/>
      <c r="H22" s="111"/>
      <c r="I22" s="7">
        <f>SUM(I21)</f>
        <v>0</v>
      </c>
      <c r="J22" s="9"/>
    </row>
    <row r="23" spans="2:10" x14ac:dyDescent="0.25">
      <c r="B23" s="131"/>
      <c r="C23" s="131"/>
      <c r="D23" s="131"/>
      <c r="E23" s="131"/>
      <c r="F23" s="131"/>
      <c r="G23" s="131"/>
      <c r="H23" s="131"/>
      <c r="I23" s="131"/>
      <c r="J23" s="131"/>
    </row>
    <row r="24" spans="2:10" x14ac:dyDescent="0.25">
      <c r="B24" s="103" t="s">
        <v>90</v>
      </c>
      <c r="C24" s="104"/>
      <c r="D24" s="104"/>
      <c r="E24" s="104"/>
      <c r="F24" s="104"/>
      <c r="G24" s="104"/>
      <c r="H24" s="104"/>
      <c r="I24" s="104"/>
      <c r="J24" s="105"/>
    </row>
    <row r="25" spans="2:10" x14ac:dyDescent="0.25">
      <c r="B25" s="125" t="s">
        <v>91</v>
      </c>
      <c r="C25" s="122"/>
      <c r="D25" s="122"/>
      <c r="E25" s="123"/>
      <c r="F25" s="39">
        <v>164.28</v>
      </c>
      <c r="G25" s="40" t="s">
        <v>101</v>
      </c>
      <c r="H25" s="41">
        <f>$D$6</f>
        <v>0</v>
      </c>
      <c r="I25" s="39">
        <f>H25*F25</f>
        <v>0</v>
      </c>
      <c r="J25" s="42" t="s">
        <v>12</v>
      </c>
    </row>
    <row r="26" spans="2:10" ht="15.75" thickBot="1" x14ac:dyDescent="0.3">
      <c r="B26" s="109" t="s">
        <v>84</v>
      </c>
      <c r="C26" s="110"/>
      <c r="D26" s="110"/>
      <c r="E26" s="110"/>
      <c r="F26" s="110"/>
      <c r="G26" s="110"/>
      <c r="H26" s="111"/>
      <c r="I26" s="7">
        <f>SUM(I25)</f>
        <v>0</v>
      </c>
      <c r="J26" s="9"/>
    </row>
    <row r="27" spans="2:10" x14ac:dyDescent="0.25">
      <c r="B27" s="131"/>
      <c r="C27" s="131"/>
      <c r="D27" s="131"/>
      <c r="E27" s="131"/>
      <c r="F27" s="131"/>
      <c r="G27" s="131"/>
      <c r="H27" s="131"/>
      <c r="I27" s="131"/>
      <c r="J27" s="131"/>
    </row>
    <row r="28" spans="2:10" x14ac:dyDescent="0.25">
      <c r="B28" s="103" t="s">
        <v>51</v>
      </c>
      <c r="C28" s="104"/>
      <c r="D28" s="104"/>
      <c r="E28" s="104"/>
      <c r="F28" s="104"/>
      <c r="G28" s="104"/>
      <c r="H28" s="104"/>
      <c r="I28" s="104"/>
      <c r="J28" s="105"/>
    </row>
    <row r="29" spans="2:10" x14ac:dyDescent="0.25">
      <c r="B29" s="106" t="s">
        <v>63</v>
      </c>
      <c r="C29" s="107"/>
      <c r="D29" s="107"/>
      <c r="E29" s="108"/>
      <c r="F29" s="27">
        <v>0.1</v>
      </c>
      <c r="G29" s="28" t="s">
        <v>2</v>
      </c>
      <c r="H29" s="31">
        <f>$D$7</f>
        <v>0</v>
      </c>
      <c r="I29" s="27">
        <f t="shared" ref="I29" si="4">H29*F29</f>
        <v>0</v>
      </c>
      <c r="J29" s="6"/>
    </row>
    <row r="30" spans="2:10" x14ac:dyDescent="0.25">
      <c r="B30" s="106" t="s">
        <v>60</v>
      </c>
      <c r="C30" s="107"/>
      <c r="D30" s="107"/>
      <c r="E30" s="108"/>
      <c r="F30" s="27">
        <v>3933</v>
      </c>
      <c r="G30" s="32" t="s">
        <v>61</v>
      </c>
      <c r="H30" s="31">
        <f>$D$7</f>
        <v>0</v>
      </c>
      <c r="I30" s="27">
        <f>(F30*H30)/1000</f>
        <v>0</v>
      </c>
      <c r="J30" s="69">
        <v>1</v>
      </c>
    </row>
    <row r="31" spans="2:10" x14ac:dyDescent="0.25">
      <c r="B31" s="100" t="s">
        <v>65</v>
      </c>
      <c r="C31" s="101"/>
      <c r="D31" s="101"/>
      <c r="E31" s="102"/>
      <c r="F31" s="27">
        <v>0.45500000000000002</v>
      </c>
      <c r="G31" s="28" t="s">
        <v>2</v>
      </c>
      <c r="H31" s="31">
        <f>$D$7</f>
        <v>0</v>
      </c>
      <c r="I31" s="27">
        <f t="shared" ref="I31" si="5">H31*F31</f>
        <v>0</v>
      </c>
      <c r="J31" s="6"/>
    </row>
    <row r="32" spans="2:10" ht="15.75" thickBot="1" x14ac:dyDescent="0.3">
      <c r="B32" s="109" t="s">
        <v>24</v>
      </c>
      <c r="C32" s="110"/>
      <c r="D32" s="110"/>
      <c r="E32" s="110"/>
      <c r="F32" s="110"/>
      <c r="G32" s="110"/>
      <c r="H32" s="111"/>
      <c r="I32" s="7">
        <f>SUM(I29:I31)</f>
        <v>0</v>
      </c>
      <c r="J32" s="9"/>
    </row>
    <row r="33" spans="2:10" x14ac:dyDescent="0.25">
      <c r="B33" s="98"/>
      <c r="C33" s="98"/>
      <c r="D33" s="98"/>
      <c r="E33" s="98"/>
      <c r="F33" s="98"/>
      <c r="G33" s="98"/>
      <c r="H33" s="98"/>
      <c r="I33" s="98"/>
      <c r="J33" s="98"/>
    </row>
    <row r="34" spans="2:10" x14ac:dyDescent="0.25">
      <c r="B34" s="103" t="s">
        <v>25</v>
      </c>
      <c r="C34" s="104"/>
      <c r="D34" s="104"/>
      <c r="E34" s="104"/>
      <c r="F34" s="104"/>
      <c r="G34" s="104"/>
      <c r="H34" s="104"/>
      <c r="I34" s="104"/>
      <c r="J34" s="105"/>
    </row>
    <row r="35" spans="2:10" x14ac:dyDescent="0.25">
      <c r="B35" s="106" t="s">
        <v>28</v>
      </c>
      <c r="C35" s="107"/>
      <c r="D35" s="107"/>
      <c r="E35" s="108"/>
      <c r="F35" s="27">
        <v>20000</v>
      </c>
      <c r="G35" s="28" t="s">
        <v>26</v>
      </c>
      <c r="H35" s="30">
        <v>1</v>
      </c>
      <c r="I35" s="27">
        <f t="shared" ref="I35:I41" si="6">H35*F35</f>
        <v>20000</v>
      </c>
      <c r="J35" s="33" t="s">
        <v>27</v>
      </c>
    </row>
    <row r="36" spans="2:10" x14ac:dyDescent="0.25">
      <c r="B36" s="100" t="s">
        <v>29</v>
      </c>
      <c r="C36" s="101"/>
      <c r="D36" s="101"/>
      <c r="E36" s="102"/>
      <c r="F36" s="27">
        <v>0</v>
      </c>
      <c r="G36" s="28" t="s">
        <v>26</v>
      </c>
      <c r="H36" s="30">
        <v>1</v>
      </c>
      <c r="I36" s="27">
        <f t="shared" si="6"/>
        <v>0</v>
      </c>
      <c r="J36" s="33" t="s">
        <v>27</v>
      </c>
    </row>
    <row r="37" spans="2:10" x14ac:dyDescent="0.25">
      <c r="B37" s="34" t="s">
        <v>30</v>
      </c>
      <c r="C37" s="30"/>
      <c r="D37" s="30" t="s">
        <v>16</v>
      </c>
      <c r="E37" s="30"/>
      <c r="F37" s="27">
        <v>0</v>
      </c>
      <c r="G37" s="28" t="s">
        <v>26</v>
      </c>
      <c r="H37" s="30">
        <v>1</v>
      </c>
      <c r="I37" s="27">
        <f t="shared" si="6"/>
        <v>0</v>
      </c>
      <c r="J37" s="68">
        <v>2</v>
      </c>
    </row>
    <row r="38" spans="2:10" x14ac:dyDescent="0.25">
      <c r="B38" s="100" t="s">
        <v>31</v>
      </c>
      <c r="C38" s="101"/>
      <c r="D38" s="101"/>
      <c r="E38" s="102"/>
      <c r="F38" s="35">
        <v>0.65</v>
      </c>
      <c r="G38" s="28" t="s">
        <v>32</v>
      </c>
      <c r="H38" s="36">
        <f>F37</f>
        <v>0</v>
      </c>
      <c r="I38" s="27">
        <f t="shared" si="6"/>
        <v>0</v>
      </c>
      <c r="J38" s="68">
        <v>2</v>
      </c>
    </row>
    <row r="39" spans="2:10" x14ac:dyDescent="0.25">
      <c r="B39" s="100" t="s">
        <v>33</v>
      </c>
      <c r="C39" s="101"/>
      <c r="D39" s="101"/>
      <c r="E39" s="102"/>
      <c r="F39" s="27">
        <v>2500</v>
      </c>
      <c r="G39" s="28" t="s">
        <v>26</v>
      </c>
      <c r="H39" s="30">
        <v>1</v>
      </c>
      <c r="I39" s="27">
        <f t="shared" si="6"/>
        <v>2500</v>
      </c>
      <c r="J39" s="33"/>
    </row>
    <row r="40" spans="2:10" x14ac:dyDescent="0.25">
      <c r="B40" s="100" t="s">
        <v>34</v>
      </c>
      <c r="C40" s="101"/>
      <c r="D40" s="101"/>
      <c r="E40" s="102"/>
      <c r="F40" s="27">
        <v>2500</v>
      </c>
      <c r="G40" s="28" t="s">
        <v>35</v>
      </c>
      <c r="H40" s="30">
        <v>2</v>
      </c>
      <c r="I40" s="27">
        <f t="shared" si="6"/>
        <v>5000</v>
      </c>
      <c r="J40" s="33"/>
    </row>
    <row r="41" spans="2:10" x14ac:dyDescent="0.25">
      <c r="B41" s="115" t="s">
        <v>36</v>
      </c>
      <c r="C41" s="116"/>
      <c r="D41" s="116"/>
      <c r="E41" s="117"/>
      <c r="F41" s="37">
        <v>2.5000000000000001E-2</v>
      </c>
      <c r="G41" s="28" t="s">
        <v>32</v>
      </c>
      <c r="H41" s="36">
        <f>SUM(I35:I40)</f>
        <v>27500</v>
      </c>
      <c r="I41" s="27">
        <f t="shared" si="6"/>
        <v>687.5</v>
      </c>
      <c r="J41" s="33"/>
    </row>
    <row r="42" spans="2:10" ht="15.75" thickBot="1" x14ac:dyDescent="0.3">
      <c r="B42" s="109" t="s">
        <v>37</v>
      </c>
      <c r="C42" s="110"/>
      <c r="D42" s="110"/>
      <c r="E42" s="110"/>
      <c r="F42" s="110"/>
      <c r="G42" s="110"/>
      <c r="H42" s="111"/>
      <c r="I42" s="8">
        <f>SUM(I35:I41)</f>
        <v>28187.5</v>
      </c>
      <c r="J42" s="9"/>
    </row>
    <row r="43" spans="2:10" x14ac:dyDescent="0.25">
      <c r="B43" s="98"/>
      <c r="C43" s="98"/>
      <c r="D43" s="98"/>
      <c r="E43" s="98"/>
      <c r="F43" s="98"/>
      <c r="G43" s="98"/>
      <c r="H43" s="98"/>
      <c r="I43" s="98"/>
      <c r="J43" s="98"/>
    </row>
    <row r="44" spans="2:10" ht="15.75" thickBot="1" x14ac:dyDescent="0.3">
      <c r="B44" s="10"/>
      <c r="C44" s="10"/>
      <c r="D44" s="10"/>
      <c r="E44" s="10"/>
      <c r="F44" s="11"/>
      <c r="G44" s="11"/>
      <c r="H44" s="11"/>
      <c r="I44" s="12"/>
    </row>
    <row r="45" spans="2:10" ht="15.75" thickBot="1" x14ac:dyDescent="0.3">
      <c r="B45" s="118"/>
      <c r="C45" s="119"/>
      <c r="D45" s="119"/>
      <c r="E45" s="119"/>
      <c r="F45" s="119"/>
      <c r="G45" s="119"/>
      <c r="H45" s="120"/>
      <c r="I45" s="13"/>
      <c r="J45" s="14"/>
    </row>
    <row r="46" spans="2:10" ht="15.75" thickBot="1" x14ac:dyDescent="0.3">
      <c r="B46" s="112" t="s">
        <v>54</v>
      </c>
      <c r="C46" s="113"/>
      <c r="D46" s="113"/>
      <c r="E46" s="113"/>
      <c r="F46" s="113"/>
      <c r="G46" s="113"/>
      <c r="H46" s="114"/>
      <c r="I46" s="15">
        <f>I18+I32+I42</f>
        <v>28187.5</v>
      </c>
      <c r="J46" s="16"/>
    </row>
    <row r="47" spans="2:10" ht="15.75" thickBot="1" x14ac:dyDescent="0.3">
      <c r="B47" s="82" t="s">
        <v>55</v>
      </c>
      <c r="C47" s="83"/>
      <c r="D47" s="83"/>
      <c r="E47" s="83"/>
      <c r="F47" s="83"/>
      <c r="G47" s="83"/>
      <c r="H47" s="84"/>
      <c r="I47" s="24">
        <f>SUM(I22,I26)</f>
        <v>0</v>
      </c>
      <c r="J47" s="25"/>
    </row>
  </sheetData>
  <mergeCells count="43">
    <mergeCell ref="B47:H47"/>
    <mergeCell ref="B34:J34"/>
    <mergeCell ref="B35:E35"/>
    <mergeCell ref="B36:E36"/>
    <mergeCell ref="B38:E38"/>
    <mergeCell ref="B39:E39"/>
    <mergeCell ref="B40:E40"/>
    <mergeCell ref="B41:E41"/>
    <mergeCell ref="B42:H42"/>
    <mergeCell ref="B43:J43"/>
    <mergeCell ref="B45:H45"/>
    <mergeCell ref="B46:H46"/>
    <mergeCell ref="B33:J33"/>
    <mergeCell ref="B22:H22"/>
    <mergeCell ref="B23:J23"/>
    <mergeCell ref="B24:J24"/>
    <mergeCell ref="B25:E25"/>
    <mergeCell ref="B26:H26"/>
    <mergeCell ref="B27:J27"/>
    <mergeCell ref="B28:J28"/>
    <mergeCell ref="B29:E29"/>
    <mergeCell ref="B30:E30"/>
    <mergeCell ref="B31:E31"/>
    <mergeCell ref="B32:H32"/>
    <mergeCell ref="B21:E21"/>
    <mergeCell ref="B9:E9"/>
    <mergeCell ref="B10:J10"/>
    <mergeCell ref="B11:E11"/>
    <mergeCell ref="B12:E12"/>
    <mergeCell ref="B13:E13"/>
    <mergeCell ref="B15:E15"/>
    <mergeCell ref="B16:E16"/>
    <mergeCell ref="B17:E17"/>
    <mergeCell ref="B18:H18"/>
    <mergeCell ref="B19:J19"/>
    <mergeCell ref="B20:J20"/>
    <mergeCell ref="B14:E14"/>
    <mergeCell ref="B7:C7"/>
    <mergeCell ref="B1:F1"/>
    <mergeCell ref="B2:F2"/>
    <mergeCell ref="B3:F3"/>
    <mergeCell ref="B4:F4"/>
    <mergeCell ref="B6:C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7"/>
  <sheetViews>
    <sheetView tabSelected="1" workbookViewId="0">
      <selection activeCell="E8" sqref="E8"/>
    </sheetView>
  </sheetViews>
  <sheetFormatPr defaultRowHeight="15" x14ac:dyDescent="0.25"/>
  <cols>
    <col min="1" max="1" width="2.85546875" customWidth="1"/>
    <col min="5" max="5" width="18.28515625" customWidth="1"/>
    <col min="6" max="6" width="13.5703125" customWidth="1"/>
    <col min="7" max="7" width="12" customWidth="1"/>
    <col min="8" max="8" width="13.42578125" customWidth="1"/>
    <col min="9" max="9" width="17.140625" customWidth="1"/>
    <col min="10" max="10" width="27" customWidth="1"/>
  </cols>
  <sheetData>
    <row r="1" spans="2:10" ht="18" x14ac:dyDescent="0.25">
      <c r="B1" s="124" t="s">
        <v>75</v>
      </c>
      <c r="C1" s="124"/>
      <c r="D1" s="124"/>
      <c r="E1" s="124"/>
      <c r="F1" s="124"/>
      <c r="J1" s="1"/>
    </row>
    <row r="2" spans="2:10" ht="18" x14ac:dyDescent="0.25">
      <c r="B2" s="124" t="s">
        <v>38</v>
      </c>
      <c r="C2" s="124"/>
      <c r="D2" s="124"/>
      <c r="E2" s="124"/>
      <c r="F2" s="124"/>
    </row>
    <row r="3" spans="2:10" ht="18" x14ac:dyDescent="0.25">
      <c r="B3" s="124" t="s">
        <v>89</v>
      </c>
      <c r="C3" s="124"/>
      <c r="D3" s="124"/>
      <c r="E3" s="124"/>
      <c r="F3" s="124"/>
    </row>
    <row r="4" spans="2:10" ht="18" x14ac:dyDescent="0.25">
      <c r="B4" s="124" t="s">
        <v>112</v>
      </c>
      <c r="C4" s="124"/>
      <c r="D4" s="124"/>
      <c r="E4" s="124"/>
      <c r="F4" s="124"/>
    </row>
    <row r="5" spans="2:10" ht="15.75" x14ac:dyDescent="0.25">
      <c r="B5" s="43"/>
    </row>
    <row r="6" spans="2:10" ht="18.75" x14ac:dyDescent="0.3">
      <c r="B6" s="121" t="s">
        <v>0</v>
      </c>
      <c r="C6" s="121"/>
      <c r="D6" s="78">
        <v>0</v>
      </c>
      <c r="E6" s="2" t="s">
        <v>1</v>
      </c>
    </row>
    <row r="7" spans="2:10" ht="18.75" x14ac:dyDescent="0.3">
      <c r="B7" s="121" t="s">
        <v>112</v>
      </c>
      <c r="C7" s="121"/>
      <c r="D7" s="74">
        <v>0</v>
      </c>
      <c r="E7" s="2" t="s">
        <v>2</v>
      </c>
    </row>
    <row r="8" spans="2:10" ht="15.75" thickBot="1" x14ac:dyDescent="0.3"/>
    <row r="9" spans="2:10" x14ac:dyDescent="0.25">
      <c r="B9" s="88"/>
      <c r="C9" s="89"/>
      <c r="D9" s="89"/>
      <c r="E9" s="89"/>
      <c r="F9" s="3" t="s">
        <v>5</v>
      </c>
      <c r="G9" s="3" t="s">
        <v>6</v>
      </c>
      <c r="H9" s="3" t="s">
        <v>7</v>
      </c>
      <c r="I9" s="3" t="s">
        <v>8</v>
      </c>
      <c r="J9" s="4" t="s">
        <v>9</v>
      </c>
    </row>
    <row r="10" spans="2:10" x14ac:dyDescent="0.25">
      <c r="B10" s="90" t="s">
        <v>40</v>
      </c>
      <c r="C10" s="91"/>
      <c r="D10" s="91"/>
      <c r="E10" s="91"/>
      <c r="F10" s="92"/>
      <c r="G10" s="92"/>
      <c r="H10" s="92"/>
      <c r="I10" s="92"/>
      <c r="J10" s="94"/>
    </row>
    <row r="11" spans="2:10" x14ac:dyDescent="0.25">
      <c r="B11" s="85" t="s">
        <v>113</v>
      </c>
      <c r="C11" s="86"/>
      <c r="D11" s="86"/>
      <c r="E11" s="86"/>
      <c r="F11" s="27">
        <v>1.05</v>
      </c>
      <c r="G11" s="30" t="s">
        <v>2</v>
      </c>
      <c r="H11" s="30">
        <f>$D$7</f>
        <v>0</v>
      </c>
      <c r="I11" s="5">
        <f t="shared" ref="I11:I14" si="0">H11*F11</f>
        <v>0</v>
      </c>
      <c r="J11" s="6"/>
    </row>
    <row r="12" spans="2:10" x14ac:dyDescent="0.25">
      <c r="B12" s="85" t="s">
        <v>114</v>
      </c>
      <c r="C12" s="86"/>
      <c r="D12" s="86"/>
      <c r="E12" s="86"/>
      <c r="F12" s="27">
        <v>0.53300000000000003</v>
      </c>
      <c r="G12" s="30" t="s">
        <v>2</v>
      </c>
      <c r="H12" s="30">
        <f t="shared" ref="H12" si="1">$D$7</f>
        <v>0</v>
      </c>
      <c r="I12" s="5">
        <f t="shared" si="0"/>
        <v>0</v>
      </c>
      <c r="J12" s="6"/>
    </row>
    <row r="13" spans="2:10" x14ac:dyDescent="0.25">
      <c r="B13" s="100" t="s">
        <v>139</v>
      </c>
      <c r="C13" s="101"/>
      <c r="D13" s="101"/>
      <c r="E13" s="102"/>
      <c r="F13" s="27">
        <v>0.41099999999999998</v>
      </c>
      <c r="G13" s="30" t="s">
        <v>2</v>
      </c>
      <c r="H13" s="30">
        <f>$D$7</f>
        <v>0</v>
      </c>
      <c r="I13" s="5">
        <f t="shared" si="0"/>
        <v>0</v>
      </c>
      <c r="J13" s="6"/>
    </row>
    <row r="14" spans="2:10" x14ac:dyDescent="0.25">
      <c r="B14" s="100" t="s">
        <v>140</v>
      </c>
      <c r="C14" s="122"/>
      <c r="D14" s="122"/>
      <c r="E14" s="123"/>
      <c r="F14" s="27">
        <v>0.47699999999999998</v>
      </c>
      <c r="G14" s="30" t="s">
        <v>2</v>
      </c>
      <c r="H14" s="81">
        <f>$D$7</f>
        <v>0</v>
      </c>
      <c r="I14" s="5">
        <f t="shared" si="0"/>
        <v>0</v>
      </c>
      <c r="J14" s="6"/>
    </row>
    <row r="15" spans="2:10" x14ac:dyDescent="0.25">
      <c r="B15" s="100" t="s">
        <v>115</v>
      </c>
      <c r="C15" s="101"/>
      <c r="D15" s="101"/>
      <c r="E15" s="102"/>
      <c r="F15" s="27">
        <v>0.377</v>
      </c>
      <c r="G15" s="30" t="s">
        <v>2</v>
      </c>
      <c r="H15" s="30">
        <f>$D$7</f>
        <v>0</v>
      </c>
      <c r="I15" s="5">
        <f>H15*F15</f>
        <v>0</v>
      </c>
      <c r="J15" s="6"/>
    </row>
    <row r="16" spans="2:10" x14ac:dyDescent="0.25">
      <c r="B16" s="132" t="s">
        <v>116</v>
      </c>
      <c r="C16" s="133"/>
      <c r="D16" s="133"/>
      <c r="E16" s="134"/>
      <c r="F16" s="27">
        <v>0.16700000000000001</v>
      </c>
      <c r="G16" s="30" t="s">
        <v>2</v>
      </c>
      <c r="H16" s="30">
        <f t="shared" ref="H16" si="2">$D$7</f>
        <v>0</v>
      </c>
      <c r="I16" s="5">
        <f>H16*F16</f>
        <v>0</v>
      </c>
      <c r="J16" s="6"/>
    </row>
    <row r="17" spans="2:10" x14ac:dyDescent="0.25">
      <c r="B17" s="100" t="s">
        <v>128</v>
      </c>
      <c r="C17" s="101"/>
      <c r="D17" s="101"/>
      <c r="E17" s="102"/>
      <c r="F17" s="27">
        <v>4625</v>
      </c>
      <c r="G17" s="30" t="s">
        <v>92</v>
      </c>
      <c r="H17" s="30">
        <f>D6</f>
        <v>0</v>
      </c>
      <c r="I17" s="5">
        <f>H17*F17</f>
        <v>0</v>
      </c>
      <c r="J17" s="6"/>
    </row>
    <row r="18" spans="2:10" ht="15.75" thickBot="1" x14ac:dyDescent="0.3">
      <c r="B18" s="109" t="s">
        <v>41</v>
      </c>
      <c r="C18" s="110"/>
      <c r="D18" s="110"/>
      <c r="E18" s="110"/>
      <c r="F18" s="110"/>
      <c r="G18" s="110"/>
      <c r="H18" s="111"/>
      <c r="I18" s="51">
        <f>SUM(I11:I17)</f>
        <v>0</v>
      </c>
      <c r="J18" s="59" t="s">
        <v>118</v>
      </c>
    </row>
    <row r="19" spans="2:10" x14ac:dyDescent="0.25">
      <c r="B19" s="131"/>
      <c r="C19" s="131"/>
      <c r="D19" s="131"/>
      <c r="E19" s="131"/>
      <c r="F19" s="131"/>
      <c r="G19" s="131"/>
      <c r="H19" s="131"/>
      <c r="I19" s="131"/>
      <c r="J19" s="131"/>
    </row>
    <row r="20" spans="2:10" x14ac:dyDescent="0.25">
      <c r="B20" s="103" t="s">
        <v>82</v>
      </c>
      <c r="C20" s="104"/>
      <c r="D20" s="104"/>
      <c r="E20" s="104"/>
      <c r="F20" s="104"/>
      <c r="G20" s="104"/>
      <c r="H20" s="104"/>
      <c r="I20" s="104"/>
      <c r="J20" s="105"/>
    </row>
    <row r="21" spans="2:10" x14ac:dyDescent="0.25">
      <c r="B21" s="125" t="s">
        <v>83</v>
      </c>
      <c r="C21" s="122"/>
      <c r="D21" s="122"/>
      <c r="E21" s="123"/>
      <c r="F21" s="39">
        <v>1548.7</v>
      </c>
      <c r="G21" s="40" t="s">
        <v>92</v>
      </c>
      <c r="H21" s="41">
        <f>$D$6</f>
        <v>0</v>
      </c>
      <c r="I21" s="39">
        <f>H21*F21</f>
        <v>0</v>
      </c>
      <c r="J21" s="42" t="s">
        <v>12</v>
      </c>
    </row>
    <row r="22" spans="2:10" ht="15.75" thickBot="1" x14ac:dyDescent="0.3">
      <c r="B22" s="109" t="s">
        <v>84</v>
      </c>
      <c r="C22" s="110"/>
      <c r="D22" s="110"/>
      <c r="E22" s="110"/>
      <c r="F22" s="110"/>
      <c r="G22" s="110"/>
      <c r="H22" s="111"/>
      <c r="I22" s="7">
        <f>SUM(I21)</f>
        <v>0</v>
      </c>
      <c r="J22" s="9"/>
    </row>
    <row r="23" spans="2:10" x14ac:dyDescent="0.25">
      <c r="B23" s="131"/>
      <c r="C23" s="131"/>
      <c r="D23" s="131"/>
      <c r="E23" s="131"/>
      <c r="F23" s="131"/>
      <c r="G23" s="131"/>
      <c r="H23" s="131"/>
      <c r="I23" s="131"/>
      <c r="J23" s="131"/>
    </row>
    <row r="24" spans="2:10" x14ac:dyDescent="0.25">
      <c r="B24" s="103" t="s">
        <v>90</v>
      </c>
      <c r="C24" s="104"/>
      <c r="D24" s="104"/>
      <c r="E24" s="104"/>
      <c r="F24" s="104"/>
      <c r="G24" s="104"/>
      <c r="H24" s="104"/>
      <c r="I24" s="104"/>
      <c r="J24" s="105"/>
    </row>
    <row r="25" spans="2:10" x14ac:dyDescent="0.25">
      <c r="B25" s="125" t="s">
        <v>91</v>
      </c>
      <c r="C25" s="122"/>
      <c r="D25" s="122"/>
      <c r="E25" s="123"/>
      <c r="F25" s="39">
        <v>164.28</v>
      </c>
      <c r="G25" s="40" t="s">
        <v>101</v>
      </c>
      <c r="H25" s="41">
        <f>$D$6</f>
        <v>0</v>
      </c>
      <c r="I25" s="39">
        <f>H25*F25</f>
        <v>0</v>
      </c>
      <c r="J25" s="42" t="s">
        <v>12</v>
      </c>
    </row>
    <row r="26" spans="2:10" ht="15.75" thickBot="1" x14ac:dyDescent="0.3">
      <c r="B26" s="109" t="s">
        <v>84</v>
      </c>
      <c r="C26" s="110"/>
      <c r="D26" s="110"/>
      <c r="E26" s="110"/>
      <c r="F26" s="110"/>
      <c r="G26" s="110"/>
      <c r="H26" s="111"/>
      <c r="I26" s="7">
        <f>SUM(I25)</f>
        <v>0</v>
      </c>
      <c r="J26" s="9"/>
    </row>
    <row r="27" spans="2:10" x14ac:dyDescent="0.25">
      <c r="B27" s="131"/>
      <c r="C27" s="131"/>
      <c r="D27" s="131"/>
      <c r="E27" s="131"/>
      <c r="F27" s="131"/>
      <c r="G27" s="131"/>
      <c r="H27" s="131"/>
      <c r="I27" s="131"/>
      <c r="J27" s="131"/>
    </row>
    <row r="28" spans="2:10" x14ac:dyDescent="0.25">
      <c r="B28" s="103" t="s">
        <v>51</v>
      </c>
      <c r="C28" s="104"/>
      <c r="D28" s="104"/>
      <c r="E28" s="104"/>
      <c r="F28" s="104"/>
      <c r="G28" s="104"/>
      <c r="H28" s="104"/>
      <c r="I28" s="104"/>
      <c r="J28" s="105"/>
    </row>
    <row r="29" spans="2:10" x14ac:dyDescent="0.25">
      <c r="B29" s="106" t="s">
        <v>63</v>
      </c>
      <c r="C29" s="107"/>
      <c r="D29" s="107"/>
      <c r="E29" s="108"/>
      <c r="F29" s="27">
        <v>7.0000000000000007E-2</v>
      </c>
      <c r="G29" s="28" t="s">
        <v>2</v>
      </c>
      <c r="H29" s="31">
        <f>$D$7</f>
        <v>0</v>
      </c>
      <c r="I29" s="27">
        <f t="shared" ref="I29" si="3">H29*F29</f>
        <v>0</v>
      </c>
      <c r="J29" s="6"/>
    </row>
    <row r="30" spans="2:10" x14ac:dyDescent="0.25">
      <c r="B30" s="106" t="s">
        <v>117</v>
      </c>
      <c r="C30" s="107"/>
      <c r="D30" s="107"/>
      <c r="E30" s="108"/>
      <c r="F30" s="27">
        <v>270</v>
      </c>
      <c r="G30" s="32" t="s">
        <v>61</v>
      </c>
      <c r="H30" s="31">
        <f>$D$7</f>
        <v>0</v>
      </c>
      <c r="I30" s="27">
        <f>(F30*H30)/1000</f>
        <v>0</v>
      </c>
      <c r="J30" s="69">
        <v>1</v>
      </c>
    </row>
    <row r="31" spans="2:10" x14ac:dyDescent="0.25">
      <c r="B31" s="100" t="s">
        <v>65</v>
      </c>
      <c r="C31" s="101"/>
      <c r="D31" s="101"/>
      <c r="E31" s="102"/>
      <c r="F31" s="27">
        <v>0.59</v>
      </c>
      <c r="G31" s="28" t="s">
        <v>2</v>
      </c>
      <c r="H31" s="31">
        <f>$D$7</f>
        <v>0</v>
      </c>
      <c r="I31" s="27">
        <f t="shared" ref="I31" si="4">H31*F31</f>
        <v>0</v>
      </c>
      <c r="J31" s="6"/>
    </row>
    <row r="32" spans="2:10" ht="15.75" thickBot="1" x14ac:dyDescent="0.3">
      <c r="B32" s="109" t="s">
        <v>24</v>
      </c>
      <c r="C32" s="110"/>
      <c r="D32" s="110"/>
      <c r="E32" s="110"/>
      <c r="F32" s="110"/>
      <c r="G32" s="110"/>
      <c r="H32" s="111"/>
      <c r="I32" s="7">
        <f>SUM(I29:I31)</f>
        <v>0</v>
      </c>
      <c r="J32" s="9"/>
    </row>
    <row r="33" spans="2:10" x14ac:dyDescent="0.25">
      <c r="B33" s="98"/>
      <c r="C33" s="98"/>
      <c r="D33" s="98"/>
      <c r="E33" s="98"/>
      <c r="F33" s="98"/>
      <c r="G33" s="98"/>
      <c r="H33" s="98"/>
      <c r="I33" s="98"/>
      <c r="J33" s="98"/>
    </row>
    <row r="34" spans="2:10" x14ac:dyDescent="0.25">
      <c r="B34" s="103" t="s">
        <v>25</v>
      </c>
      <c r="C34" s="104"/>
      <c r="D34" s="104"/>
      <c r="E34" s="104"/>
      <c r="F34" s="104"/>
      <c r="G34" s="104"/>
      <c r="H34" s="104"/>
      <c r="I34" s="104"/>
      <c r="J34" s="105"/>
    </row>
    <row r="35" spans="2:10" x14ac:dyDescent="0.25">
      <c r="B35" s="106" t="s">
        <v>28</v>
      </c>
      <c r="C35" s="107"/>
      <c r="D35" s="107"/>
      <c r="E35" s="108"/>
      <c r="F35" s="27">
        <v>20000</v>
      </c>
      <c r="G35" s="28" t="s">
        <v>26</v>
      </c>
      <c r="H35" s="30">
        <v>1</v>
      </c>
      <c r="I35" s="27">
        <f t="shared" ref="I35:I41" si="5">H35*F35</f>
        <v>20000</v>
      </c>
      <c r="J35" s="33" t="s">
        <v>27</v>
      </c>
    </row>
    <row r="36" spans="2:10" x14ac:dyDescent="0.25">
      <c r="B36" s="100" t="s">
        <v>29</v>
      </c>
      <c r="C36" s="101"/>
      <c r="D36" s="101"/>
      <c r="E36" s="102"/>
      <c r="F36" s="27">
        <v>0</v>
      </c>
      <c r="G36" s="28" t="s">
        <v>26</v>
      </c>
      <c r="H36" s="30">
        <v>1</v>
      </c>
      <c r="I36" s="27">
        <f t="shared" si="5"/>
        <v>0</v>
      </c>
      <c r="J36" s="33" t="s">
        <v>27</v>
      </c>
    </row>
    <row r="37" spans="2:10" x14ac:dyDescent="0.25">
      <c r="B37" s="34" t="s">
        <v>30</v>
      </c>
      <c r="C37" s="30"/>
      <c r="D37" s="30" t="s">
        <v>16</v>
      </c>
      <c r="E37" s="30"/>
      <c r="F37" s="27">
        <v>0</v>
      </c>
      <c r="G37" s="28" t="s">
        <v>26</v>
      </c>
      <c r="H37" s="30">
        <v>1</v>
      </c>
      <c r="I37" s="27">
        <f t="shared" si="5"/>
        <v>0</v>
      </c>
      <c r="J37" s="68">
        <v>2</v>
      </c>
    </row>
    <row r="38" spans="2:10" x14ac:dyDescent="0.25">
      <c r="B38" s="100" t="s">
        <v>31</v>
      </c>
      <c r="C38" s="101"/>
      <c r="D38" s="101"/>
      <c r="E38" s="102"/>
      <c r="F38" s="35">
        <v>0.65</v>
      </c>
      <c r="G38" s="28" t="s">
        <v>32</v>
      </c>
      <c r="H38" s="36">
        <f>F37</f>
        <v>0</v>
      </c>
      <c r="I38" s="27">
        <f t="shared" si="5"/>
        <v>0</v>
      </c>
      <c r="J38" s="68">
        <v>2</v>
      </c>
    </row>
    <row r="39" spans="2:10" x14ac:dyDescent="0.25">
      <c r="B39" s="100" t="s">
        <v>33</v>
      </c>
      <c r="C39" s="101"/>
      <c r="D39" s="101"/>
      <c r="E39" s="102"/>
      <c r="F39" s="27">
        <v>2500</v>
      </c>
      <c r="G39" s="28" t="s">
        <v>26</v>
      </c>
      <c r="H39" s="30">
        <v>1</v>
      </c>
      <c r="I39" s="27">
        <f t="shared" si="5"/>
        <v>2500</v>
      </c>
      <c r="J39" s="33"/>
    </row>
    <row r="40" spans="2:10" x14ac:dyDescent="0.25">
      <c r="B40" s="100" t="s">
        <v>34</v>
      </c>
      <c r="C40" s="101"/>
      <c r="D40" s="101"/>
      <c r="E40" s="102"/>
      <c r="F40" s="27">
        <v>2500</v>
      </c>
      <c r="G40" s="28" t="s">
        <v>35</v>
      </c>
      <c r="H40" s="30">
        <v>2</v>
      </c>
      <c r="I40" s="27">
        <f t="shared" si="5"/>
        <v>5000</v>
      </c>
      <c r="J40" s="33"/>
    </row>
    <row r="41" spans="2:10" x14ac:dyDescent="0.25">
      <c r="B41" s="115" t="s">
        <v>36</v>
      </c>
      <c r="C41" s="116"/>
      <c r="D41" s="116"/>
      <c r="E41" s="117"/>
      <c r="F41" s="37">
        <v>2.5000000000000001E-2</v>
      </c>
      <c r="G41" s="28" t="s">
        <v>32</v>
      </c>
      <c r="H41" s="36">
        <f>SUM(I35:I40)</f>
        <v>27500</v>
      </c>
      <c r="I41" s="27">
        <f t="shared" si="5"/>
        <v>687.5</v>
      </c>
      <c r="J41" s="33"/>
    </row>
    <row r="42" spans="2:10" ht="15.75" thickBot="1" x14ac:dyDescent="0.3">
      <c r="B42" s="109" t="s">
        <v>37</v>
      </c>
      <c r="C42" s="110"/>
      <c r="D42" s="110"/>
      <c r="E42" s="110"/>
      <c r="F42" s="110"/>
      <c r="G42" s="110"/>
      <c r="H42" s="111"/>
      <c r="I42" s="8">
        <f>SUM(I35:I41)</f>
        <v>28187.5</v>
      </c>
      <c r="J42" s="9"/>
    </row>
    <row r="43" spans="2:10" x14ac:dyDescent="0.25">
      <c r="B43" s="98"/>
      <c r="C43" s="98"/>
      <c r="D43" s="98"/>
      <c r="E43" s="98"/>
      <c r="F43" s="98"/>
      <c r="G43" s="98"/>
      <c r="H43" s="98"/>
      <c r="I43" s="98"/>
      <c r="J43" s="98"/>
    </row>
    <row r="44" spans="2:10" ht="15.75" thickBot="1" x14ac:dyDescent="0.3">
      <c r="B44" s="10"/>
      <c r="C44" s="10"/>
      <c r="D44" s="10"/>
      <c r="E44" s="10"/>
      <c r="F44" s="11"/>
      <c r="G44" s="11"/>
      <c r="H44" s="11"/>
      <c r="I44" s="12"/>
    </row>
    <row r="45" spans="2:10" ht="15.75" thickBot="1" x14ac:dyDescent="0.3">
      <c r="B45" s="118"/>
      <c r="C45" s="119"/>
      <c r="D45" s="119"/>
      <c r="E45" s="119"/>
      <c r="F45" s="119"/>
      <c r="G45" s="119"/>
      <c r="H45" s="120"/>
      <c r="I45" s="13"/>
      <c r="J45" s="14"/>
    </row>
    <row r="46" spans="2:10" ht="15.75" thickBot="1" x14ac:dyDescent="0.3">
      <c r="B46" s="112" t="s">
        <v>54</v>
      </c>
      <c r="C46" s="113"/>
      <c r="D46" s="113"/>
      <c r="E46" s="113"/>
      <c r="F46" s="113"/>
      <c r="G46" s="113"/>
      <c r="H46" s="114"/>
      <c r="I46" s="15">
        <f>I18+I32+I42</f>
        <v>28187.5</v>
      </c>
      <c r="J46" s="16"/>
    </row>
    <row r="47" spans="2:10" ht="15.75" thickBot="1" x14ac:dyDescent="0.3">
      <c r="B47" s="82" t="s">
        <v>55</v>
      </c>
      <c r="C47" s="83"/>
      <c r="D47" s="83"/>
      <c r="E47" s="83"/>
      <c r="F47" s="83"/>
      <c r="G47" s="83"/>
      <c r="H47" s="84"/>
      <c r="I47" s="24">
        <f>SUM(I22,I26)</f>
        <v>0</v>
      </c>
      <c r="J47" s="25"/>
    </row>
  </sheetData>
  <mergeCells count="43">
    <mergeCell ref="B16:E16"/>
    <mergeCell ref="B15:E15"/>
    <mergeCell ref="B1:F1"/>
    <mergeCell ref="B2:F2"/>
    <mergeCell ref="B3:F3"/>
    <mergeCell ref="B4:F4"/>
    <mergeCell ref="B6:C6"/>
    <mergeCell ref="B7:C7"/>
    <mergeCell ref="B9:E9"/>
    <mergeCell ref="B10:J10"/>
    <mergeCell ref="B11:E11"/>
    <mergeCell ref="B12:E12"/>
    <mergeCell ref="B13:E13"/>
    <mergeCell ref="B14:E14"/>
    <mergeCell ref="B28:J28"/>
    <mergeCell ref="B17:E17"/>
    <mergeCell ref="B18:H18"/>
    <mergeCell ref="B19:J19"/>
    <mergeCell ref="B20:J20"/>
    <mergeCell ref="B21:E21"/>
    <mergeCell ref="B22:H22"/>
    <mergeCell ref="B23:J23"/>
    <mergeCell ref="B24:J24"/>
    <mergeCell ref="B25:E25"/>
    <mergeCell ref="B26:H26"/>
    <mergeCell ref="B27:J27"/>
    <mergeCell ref="B41:E41"/>
    <mergeCell ref="B29:E29"/>
    <mergeCell ref="B30:E30"/>
    <mergeCell ref="B31:E31"/>
    <mergeCell ref="B32:H32"/>
    <mergeCell ref="B33:J33"/>
    <mergeCell ref="B34:J34"/>
    <mergeCell ref="B35:E35"/>
    <mergeCell ref="B36:E36"/>
    <mergeCell ref="B38:E38"/>
    <mergeCell ref="B39:E39"/>
    <mergeCell ref="B40:E40"/>
    <mergeCell ref="B42:H42"/>
    <mergeCell ref="B43:J43"/>
    <mergeCell ref="B45:H45"/>
    <mergeCell ref="B46:H46"/>
    <mergeCell ref="B47:H4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TOD - Multi-Family</vt:lpstr>
      <vt:lpstr>Citywide-Single Family Detached</vt:lpstr>
      <vt:lpstr>Citywide-Single Family Attached</vt:lpstr>
      <vt:lpstr>CityWide-Multi-Family</vt:lpstr>
      <vt:lpstr>Retail-Commercial</vt:lpstr>
      <vt:lpstr>Office</vt:lpstr>
      <vt:lpstr>Industrial</vt:lpstr>
    </vt:vector>
  </TitlesOfParts>
  <Company>City of Placentia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Ortega, Jeannette</dc:creator>
  <cp:lastModifiedBy>Andrew Gonzales</cp:lastModifiedBy>
  <cp:lastPrinted>2018-05-10T15:48:43Z</cp:lastPrinted>
  <dcterms:created xsi:type="dcterms:W3CDTF">2017-11-28T01:42:39Z</dcterms:created>
  <dcterms:modified xsi:type="dcterms:W3CDTF">2024-07-24T17:23:17Z</dcterms:modified>
</cp:coreProperties>
</file>